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18"/>
  <workbookPr/>
  <mc:AlternateContent xmlns:mc="http://schemas.openxmlformats.org/markup-compatibility/2006">
    <mc:Choice Requires="x15">
      <x15ac:absPath xmlns:x15ac="http://schemas.microsoft.com/office/spreadsheetml/2010/11/ac" url="https://d.docs.live.net/1668534d30de677a/Escritorio/"/>
    </mc:Choice>
  </mc:AlternateContent>
  <xr:revisionPtr revIDLastSave="256" documentId="8_{2C368E8C-4BBB-4757-94A2-843059433C54}" xr6:coauthVersionLast="47" xr6:coauthVersionMax="47" xr10:uidLastSave="{098E39FF-19DF-49C8-B4C8-FE4C4220ED15}"/>
  <bookViews>
    <workbookView xWindow="-110" yWindow="-110" windowWidth="21820" windowHeight="13900" xr2:uid="{00000000-000D-0000-FFFF-FFFF00000000}"/>
  </bookViews>
  <sheets>
    <sheet name="Resumen" sheetId="8" r:id="rId1"/>
    <sheet name="Direccionamiento Estratégico" sheetId="6" r:id="rId2"/>
    <sheet name="Gestión de Apoyo" sheetId="5" r:id="rId3"/>
    <sheet name="Gestión Humana" sheetId="4" r:id="rId4"/>
    <sheet name="Operaciones Aéreas" sheetId="1" r:id="rId5"/>
    <sheet name="Inspección, Control y Gestión d" sheetId="7" r:id="rId6"/>
    <sheet name="Campos" sheetId="2" state="hidden" r:id="rId7"/>
    <sheet name="Hoja1" sheetId="3" state="hidden" r:id="rId8"/>
  </sheets>
  <externalReferences>
    <externalReference r:id="rId9"/>
    <externalReference r:id="rId10"/>
    <externalReference r:id="rId11"/>
    <externalReference r:id="rId12"/>
    <externalReference r:id="rId13"/>
    <externalReference r:id="rId14"/>
    <externalReference r:id="rId15"/>
  </externalReferences>
  <definedNames>
    <definedName name="_xlnm.Print_Area" localSheetId="4">'Operaciones Aéreas'!$A$1:$AX$22</definedName>
    <definedName name="Procesos">[1]Hoja1!$B$2:$B$17</definedName>
    <definedName name="Selección1" localSheetId="1">'Direccionamiento Estratégico'!$S$11</definedName>
    <definedName name="Selección1" localSheetId="2">'Gestión de Apoyo'!$S$12</definedName>
    <definedName name="Selección1" localSheetId="3">'Gestión Humana'!$S$12</definedName>
    <definedName name="Selección1" localSheetId="5">'Inspección, Control y Gestión d'!$S$12</definedName>
    <definedName name="Selección1" localSheetId="4">'Operaciones Aéreas'!#REF!</definedName>
    <definedName name="Selección1" localSheetId="0">#REF!</definedName>
    <definedName name="Selección1">#REF!</definedName>
    <definedName name="SelecciónA" localSheetId="1">'Direccionamiento Estratégico'!#REF!</definedName>
    <definedName name="SelecciónA" localSheetId="2">'Gestión de Apoyo'!#REF!</definedName>
    <definedName name="SelecciónA" localSheetId="3">'Gestión Humana'!#REF!</definedName>
    <definedName name="SelecciónA" localSheetId="5">'Inspección, Control y Gestión d'!#REF!</definedName>
    <definedName name="SelecciónA" localSheetId="4">'Operaciones Aéreas'!#REF!</definedName>
    <definedName name="SelecciónA" localSheetId="0">#REF!</definedName>
    <definedName name="SelecciónA">#REF!</definedName>
    <definedName name="TipoRiesgo" localSheetId="1">'Direccionamiento Estratégico'!#REF!</definedName>
    <definedName name="TipoRiesgo" localSheetId="2">'Gestión de Apoyo'!#REF!</definedName>
    <definedName name="TipoRiesgo" localSheetId="3">'Gestión Humana'!#REF!</definedName>
    <definedName name="TipoRiesgo" localSheetId="5">'Inspección, Control y Gestión d'!#REF!</definedName>
    <definedName name="TipoRiesgo" localSheetId="4">'Operaciones Aéreas'!#REF!</definedName>
    <definedName name="TipoRiesgo" localSheetId="0">#REF!</definedName>
    <definedName name="TipoRiesg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6" i="7" l="1"/>
  <c r="AA16" i="7"/>
  <c r="Z16" i="7"/>
  <c r="AH15" i="7"/>
  <c r="Z15" i="7"/>
  <c r="AA15" i="7" s="1"/>
  <c r="AH14" i="7"/>
  <c r="Y14" i="7"/>
  <c r="Z14" i="7" s="1"/>
  <c r="AA14" i="7" s="1"/>
  <c r="AH13" i="7"/>
  <c r="Y13" i="7"/>
  <c r="Z13" i="7" s="1"/>
  <c r="AA13" i="7" s="1"/>
  <c r="AG12" i="7"/>
  <c r="AH12" i="7" s="1"/>
  <c r="Y12" i="7"/>
  <c r="Z12" i="7" s="1"/>
  <c r="AA12" i="7" s="1"/>
  <c r="AG12" i="6" l="1"/>
  <c r="AH12" i="6" s="1"/>
  <c r="AE12" i="6"/>
  <c r="Y12" i="6"/>
  <c r="Z12" i="6" s="1"/>
  <c r="AG11" i="6"/>
  <c r="AH11" i="6" s="1"/>
  <c r="AE11" i="6"/>
  <c r="Y11" i="6"/>
  <c r="Z11" i="6" s="1"/>
  <c r="AI11" i="6" l="1"/>
  <c r="AA11" i="6"/>
  <c r="AI12" i="6"/>
  <c r="AA12" i="6"/>
  <c r="AH30" i="5" l="1"/>
  <c r="Y30" i="5"/>
  <c r="AH29" i="5"/>
  <c r="Y29" i="5"/>
  <c r="AH28" i="5"/>
  <c r="Y28" i="5"/>
  <c r="AH27" i="5"/>
  <c r="Y27" i="5"/>
  <c r="AH26" i="5"/>
  <c r="Y26" i="5"/>
  <c r="AH24" i="5"/>
  <c r="Y24" i="5"/>
  <c r="AH23" i="5"/>
  <c r="Y23" i="5"/>
  <c r="AH22" i="5"/>
  <c r="Y22" i="5"/>
  <c r="AG21" i="5"/>
  <c r="Y21" i="5"/>
  <c r="AG20" i="5"/>
  <c r="Y20" i="5"/>
  <c r="AG19" i="5"/>
  <c r="Y19" i="5"/>
  <c r="Y17" i="5"/>
  <c r="AG16" i="5"/>
  <c r="Y16" i="5"/>
  <c r="Y15" i="5"/>
  <c r="AG14" i="5"/>
  <c r="Y14" i="5"/>
  <c r="Y13" i="5"/>
  <c r="AG12" i="5"/>
  <c r="Y12" i="5"/>
  <c r="Y12" i="4" l="1"/>
  <c r="Z12" i="4" s="1"/>
  <c r="Y13" i="4"/>
  <c r="Z13" i="4" s="1"/>
  <c r="Y14" i="4"/>
  <c r="Z14" i="4" s="1"/>
  <c r="Y15" i="4"/>
  <c r="Z15" i="4"/>
  <c r="Y16" i="4"/>
  <c r="Z16" i="4" s="1"/>
  <c r="Y17" i="4"/>
  <c r="Z17" i="4" s="1"/>
  <c r="Y18" i="4"/>
  <c r="Z18" i="4"/>
  <c r="Y19" i="4"/>
  <c r="Z19" i="4" s="1"/>
  <c r="Y20" i="4"/>
  <c r="Z20" i="4" s="1"/>
  <c r="Y21" i="4"/>
  <c r="Z21" i="4"/>
  <c r="Y22" i="4"/>
  <c r="Z22" i="4" s="1"/>
  <c r="Y23" i="4"/>
  <c r="Z23" i="4" s="1"/>
  <c r="Y24" i="4"/>
  <c r="Z24" i="4"/>
  <c r="Y25" i="4"/>
  <c r="Z25" i="4" s="1"/>
  <c r="Y26" i="4"/>
  <c r="Z26" i="4" s="1"/>
  <c r="Y27" i="4"/>
  <c r="Z27" i="4" s="1"/>
  <c r="Z28" i="4"/>
  <c r="Z30" i="4"/>
  <c r="Z31" i="4"/>
  <c r="Z32" i="4"/>
  <c r="Z33" i="4"/>
  <c r="Z34" i="4"/>
  <c r="W13" i="1" l="1"/>
  <c r="W12" i="1" l="1"/>
  <c r="Y12" i="1"/>
  <c r="Z12" i="1" l="1"/>
  <c r="AA12" i="1" s="1"/>
  <c r="Y14" i="1"/>
  <c r="Y13" i="1"/>
  <c r="Z13" i="1" l="1"/>
  <c r="AA13" i="1" s="1"/>
  <c r="Z14" i="1"/>
  <c r="AA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Oscar Eduardo Bustos Dorado</author>
    <author>Edward Suárez Gómez</author>
  </authors>
  <commentList>
    <comment ref="B9" authorId="0" shapeId="0" xr:uid="{00000000-0006-0000-0000-000001000000}">
      <text>
        <r>
          <rPr>
            <b/>
            <sz val="9"/>
            <color indexed="81"/>
            <rFont val="Tahoma"/>
            <family val="2"/>
          </rPr>
          <t xml:space="preserve">
CELDA DESPLEGABLE</t>
        </r>
      </text>
    </comment>
    <comment ref="C9" authorId="1" shapeId="0" xr:uid="{00000000-0006-0000-0000-000002000000}">
      <text>
        <r>
          <rPr>
            <sz val="9"/>
            <color indexed="81"/>
            <rFont val="Tahoma"/>
            <family val="2"/>
          </rPr>
          <t xml:space="preserve">
Si es más dependencia inserte un comentario en la celda correspondiente</t>
        </r>
      </text>
    </comment>
    <comment ref="D9" authorId="0" shapeId="0" xr:uid="{00000000-0006-0000-0000-000003000000}">
      <text>
        <r>
          <rPr>
            <b/>
            <sz val="9"/>
            <color indexed="81"/>
            <rFont val="Tahoma"/>
            <family val="2"/>
          </rPr>
          <t xml:space="preserve">
CELDA DESPLEGABLE</t>
        </r>
      </text>
    </comment>
    <comment ref="E9" authorId="0" shapeId="0" xr:uid="{00000000-0006-0000-0000-000004000000}">
      <text>
        <r>
          <rPr>
            <sz val="9"/>
            <color indexed="81"/>
            <rFont val="Tahoma"/>
            <family val="2"/>
          </rPr>
          <t xml:space="preserve">
Si es más de un Objetivo, inserte un comentario en la celda correspondiente</t>
        </r>
      </text>
    </comment>
    <comment ref="I9" authorId="0" shapeId="0" xr:uid="{00000000-0006-0000-0000-000005000000}">
      <text>
        <r>
          <rPr>
            <b/>
            <sz val="9"/>
            <color indexed="81"/>
            <rFont val="Tahoma"/>
            <family val="2"/>
          </rPr>
          <t xml:space="preserve">
CELDA DESPLEGABLE</t>
        </r>
      </text>
    </comment>
    <comment ref="P9" authorId="0" shapeId="0" xr:uid="{00000000-0006-0000-0000-000006000000}">
      <text>
        <r>
          <rPr>
            <b/>
            <sz val="9"/>
            <color indexed="81"/>
            <rFont val="Tahoma"/>
            <family val="2"/>
          </rPr>
          <t xml:space="preserve">
CELDA DESPLEGABLE</t>
        </r>
      </text>
    </comment>
    <comment ref="Q9" authorId="0" shapeId="0" xr:uid="{00000000-0006-0000-0000-000007000000}">
      <text>
        <r>
          <rPr>
            <sz val="9"/>
            <color indexed="81"/>
            <rFont val="Tahoma"/>
            <family val="2"/>
          </rPr>
          <t xml:space="preserve">
Ver Descripción Tabla 1 Factores de riesgo - </t>
        </r>
        <r>
          <rPr>
            <b/>
            <u/>
            <sz val="9"/>
            <color indexed="81"/>
            <rFont val="Tahoma"/>
            <family val="2"/>
          </rPr>
          <t>Guía para la Administración del Riesgo y el diseño de controles en entidades públicas Versión 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Edward Rolando Suarez Gomez - Cont</author>
  </authors>
  <commentList>
    <comment ref="L100" authorId="0" shapeId="0" xr:uid="{00000000-0006-0000-0100-000001000000}">
      <text>
        <r>
          <rPr>
            <sz val="9"/>
            <color indexed="81"/>
            <rFont val="Tahoma"/>
            <family val="2"/>
          </rPr>
          <t xml:space="preserve">
Identifique las acciones a tomar según  zona de riesgo inicial (Riesgo Inherente)
 Identifique las acciones a tomar según  zona de riesgo inicial   (Riesgo Inherente). 
a. Si el riesgo se ubicó en la zona extrema (roja) debe “Evitar el riesgo”, es decir, tomar acciones para prevenir su materialización. Rediseño o Eliminación con controles adecuados a través de acciones correctivas.
b. Si el riesgo se ubicó en la zona importante o  alta (Amarrillo naranja o Ocre) debe “Compartir o Trasferir”, es decir, no se puede evitar. Trasladar   a un tercero quien cubre los impactos ocasionados.
c. Si el riesgo se ubicó en la zona moderada (amarilla) debe “Reducir el riesgo”, es decir, reducir su ocurrencia o impacto.  Buscar que los efectos sean lo menos dañinos posibles.
d. Si el riesgo se ubicó en la zona baja (verde) debe “Asumir el riesgo”, es decir, realizar acciones y/o actividades para cubrir el riesgo. No es ignorar el riesgo es cubrir el riesgo, planeando acciones de apoyo para cuando ocurra el evento.
</t>
        </r>
      </text>
    </comment>
  </commentList>
</comments>
</file>

<file path=xl/sharedStrings.xml><?xml version="1.0" encoding="utf-8"?>
<sst xmlns="http://schemas.openxmlformats.org/spreadsheetml/2006/main" count="1646" uniqueCount="558">
  <si>
    <t>Código</t>
  </si>
  <si>
    <t>Versión</t>
  </si>
  <si>
    <t>Vigencia</t>
  </si>
  <si>
    <t>Actividades de Control</t>
  </si>
  <si>
    <t>Referencia</t>
  </si>
  <si>
    <t xml:space="preserve"> Proceso</t>
  </si>
  <si>
    <t>Dependencia</t>
  </si>
  <si>
    <t>Objetivo Estratégico</t>
  </si>
  <si>
    <t>Objetivo de Proceso</t>
  </si>
  <si>
    <t>Nombre del Riesgo</t>
  </si>
  <si>
    <t xml:space="preserve"> Descripción del Riesgo</t>
  </si>
  <si>
    <t>Clasificación del Riesgo</t>
  </si>
  <si>
    <t>Activo de Información (*)</t>
  </si>
  <si>
    <t>Puntos de Riesgo</t>
  </si>
  <si>
    <t>Causa (s)/
Vulnerabilidades</t>
  </si>
  <si>
    <t>Probabilidad</t>
  </si>
  <si>
    <t>Valoración Impacto</t>
  </si>
  <si>
    <t>Resultado</t>
  </si>
  <si>
    <t>Descripción del Control</t>
  </si>
  <si>
    <t>Califique el control</t>
  </si>
  <si>
    <t>Causa Inmediata (¿cómo?)</t>
  </si>
  <si>
    <t>Áreas de Impacto/consecuencias</t>
  </si>
  <si>
    <t xml:space="preserve">Factor de Riesgo </t>
  </si>
  <si>
    <t>Identifique la fuente generadora</t>
  </si>
  <si>
    <t>Tipo
del Control</t>
  </si>
  <si>
    <t>Porcentaje</t>
  </si>
  <si>
    <t>Implementación</t>
  </si>
  <si>
    <t>Frecuencia</t>
  </si>
  <si>
    <t>Evidencia</t>
  </si>
  <si>
    <t>Tratamiento</t>
  </si>
  <si>
    <t>Acciones Preventivas/tratamiento</t>
  </si>
  <si>
    <t>soporte/entregable</t>
  </si>
  <si>
    <t xml:space="preserve">Responsable de la acción </t>
  </si>
  <si>
    <t>Periodo Seguimiento</t>
  </si>
  <si>
    <t>Fecha de Inicio</t>
  </si>
  <si>
    <t>Fecha de terminación</t>
  </si>
  <si>
    <t>Acciones de contingencia ante posible materialización</t>
  </si>
  <si>
    <t>Soporte de cumplimiento de la acción de contingencia</t>
  </si>
  <si>
    <t>Responsable de ejecutar la acción de contingencia</t>
  </si>
  <si>
    <t>Tiempo de ejecución de la acción de contingencia.</t>
  </si>
  <si>
    <t>Indicador</t>
  </si>
  <si>
    <t>Manual</t>
  </si>
  <si>
    <t>Documentado</t>
  </si>
  <si>
    <t>Aleatorio</t>
  </si>
  <si>
    <t>Media - 60%</t>
  </si>
  <si>
    <t>Menor - 40%</t>
  </si>
  <si>
    <t>Mensual</t>
  </si>
  <si>
    <t>Direccionamiento Estrategico</t>
  </si>
  <si>
    <t>Gestión Apoyo</t>
  </si>
  <si>
    <t>Gestión  Humana</t>
  </si>
  <si>
    <t>Operaciones Aéreas</t>
  </si>
  <si>
    <t>Inspección Control y Gestión de la Seguridad Operacional</t>
  </si>
  <si>
    <t>Procesos Institucionales</t>
  </si>
  <si>
    <t>Objetivos Estratégicos</t>
  </si>
  <si>
    <t>Ejercer el dominio en el aire, el espacio y ciberespacio, contribuyendo a la Defensa y Seguridad de la Nación y sus intereses, así como al logro de los fines  del estado</t>
  </si>
  <si>
    <t>Contribuir a la seguridad y asistencia humanitaria hemisférica</t>
  </si>
  <si>
    <t>Fortalecer la integridad, la ética, la transparencia y la legitimidad institucional</t>
  </si>
  <si>
    <t>Sostener, preservar y proteger el poder aéreo, espacial y ciberespacial</t>
  </si>
  <si>
    <t>Fortalecer el desempeño institucional y las relaciones estratégicas</t>
  </si>
  <si>
    <t>Fortalecer las capacidades del poder aéreo, espacial y ciberespacial</t>
  </si>
  <si>
    <t>Fortalecer el posicionamiento regional y la cooperación internacional</t>
  </si>
  <si>
    <t>Consolidar  la  Autoridad  Aeronáutica  de  Aviación  de  Estado</t>
  </si>
  <si>
    <t>Contribuir a la consolidación del control institucional del territorio y la protección de los recursos naturales</t>
  </si>
  <si>
    <t>Fortalecer la doctrina y la gestión del conocimiento</t>
  </si>
  <si>
    <t>Consolidar el sistema de ciencia, tecnología e innovación institucional</t>
  </si>
  <si>
    <t>Incorporar, fidelizar y promover el desarrollo y desempeño  del talento humano</t>
  </si>
  <si>
    <t>Ejecución y administración de procesos</t>
  </si>
  <si>
    <t>Fraude externo</t>
  </si>
  <si>
    <t>Fraude interno</t>
  </si>
  <si>
    <t>Fallas tecnológicas</t>
  </si>
  <si>
    <t>Relaciones laborales</t>
  </si>
  <si>
    <t>Usuarios, productos y prácticas</t>
  </si>
  <si>
    <t>Daños a activos fijos/ eventos externos</t>
  </si>
  <si>
    <t>Procesos</t>
  </si>
  <si>
    <t>Talento humano</t>
  </si>
  <si>
    <t>Factor de Riesgo (Página 33)</t>
  </si>
  <si>
    <t>Tecnología</t>
  </si>
  <si>
    <t>Infraestructura</t>
  </si>
  <si>
    <t>Evento externo</t>
  </si>
  <si>
    <t>Clasificación del Riesgo de Gestión / Seguridad Digital  (Página 37)</t>
  </si>
  <si>
    <t>Insumos</t>
  </si>
  <si>
    <t>Productos</t>
  </si>
  <si>
    <t xml:space="preserve">Resultados </t>
  </si>
  <si>
    <t>Impactos</t>
  </si>
  <si>
    <t>Puntos de Riesgo(Página 31)</t>
  </si>
  <si>
    <t>Reducir el riesgo</t>
  </si>
  <si>
    <t>MAPA DE CALOR RIESGO DE GESTIÓN</t>
  </si>
  <si>
    <t>Preventivo</t>
  </si>
  <si>
    <t xml:space="preserve">Detectivo </t>
  </si>
  <si>
    <t>Correctivo</t>
  </si>
  <si>
    <t>Atributos de para el diseño del control (Página 47)</t>
  </si>
  <si>
    <t>Automático</t>
  </si>
  <si>
    <t>Sin documentar</t>
  </si>
  <si>
    <t>Atributos  Informativos - Documentación</t>
  </si>
  <si>
    <t>Atributos de eficiencia Implementación</t>
  </si>
  <si>
    <t>Continuo</t>
  </si>
  <si>
    <t>Atributos del control – Frecuencia</t>
  </si>
  <si>
    <t>Atributos del control – Evidencia</t>
  </si>
  <si>
    <t>Con Registro</t>
  </si>
  <si>
    <t>Sin Registro</t>
  </si>
  <si>
    <t>RIESGO INHERENTE</t>
  </si>
  <si>
    <t>PLATAFORMA ESTRATÉGICA</t>
  </si>
  <si>
    <t>DISTRIBUCIÓN DE CAMPOS LISTAS DESPLEGABLES</t>
  </si>
  <si>
    <t>Muy Baja - 20%</t>
  </si>
  <si>
    <t>Baja - 40%</t>
  </si>
  <si>
    <t>Alta - 80%</t>
  </si>
  <si>
    <t>Muy Alta - 100%</t>
  </si>
  <si>
    <t>Leve -20%</t>
  </si>
  <si>
    <t>Moderado - 60%</t>
  </si>
  <si>
    <t>Mayor -80%</t>
  </si>
  <si>
    <t>Catastrófico-100%</t>
  </si>
  <si>
    <t>Impacto</t>
  </si>
  <si>
    <t>MAPA DE CALOR RIESGO DE CORRUPCIÓN</t>
  </si>
  <si>
    <t>% Probabilidad</t>
  </si>
  <si>
    <t>Probabilidad Residual</t>
  </si>
  <si>
    <t>% Impacto</t>
  </si>
  <si>
    <t>Ubique la nueva valoración y zona del riesgo residual 
(Ver Mapa de Calor)</t>
  </si>
  <si>
    <t>Mapa de Calor Riesgo Residual</t>
  </si>
  <si>
    <t>Periodo de seguimiento</t>
  </si>
  <si>
    <t>Diario</t>
  </si>
  <si>
    <t>Semanal</t>
  </si>
  <si>
    <t>Quincenal</t>
  </si>
  <si>
    <t>Bimensual</t>
  </si>
  <si>
    <t>Trimestral</t>
  </si>
  <si>
    <t>Categoría del Riesgo</t>
  </si>
  <si>
    <t>Gestión</t>
  </si>
  <si>
    <t>Seguridad Digital</t>
  </si>
  <si>
    <t>Calificación
( Probabilidad)</t>
  </si>
  <si>
    <t>Calificación
( impacto)</t>
  </si>
  <si>
    <t xml:space="preserve">Ubicación </t>
  </si>
  <si>
    <t xml:space="preserve">FUERZA AEROESPACIAL COLOMBIANA </t>
  </si>
  <si>
    <r>
      <t xml:space="preserve">IDENTIFICACIÓN DEL RIESGO
</t>
    </r>
    <r>
      <rPr>
        <i/>
        <sz val="12"/>
        <color theme="0"/>
        <rFont val="Arial"/>
        <family val="2"/>
      </rPr>
      <t>Riesgo Inherente</t>
    </r>
  </si>
  <si>
    <r>
      <t xml:space="preserve">ANÁLISIS
</t>
    </r>
    <r>
      <rPr>
        <i/>
        <sz val="12"/>
        <color theme="0"/>
        <rFont val="Arial"/>
        <family val="2"/>
      </rPr>
      <t>Riesgo Inherente</t>
    </r>
  </si>
  <si>
    <r>
      <rPr>
        <b/>
        <sz val="12"/>
        <color theme="0"/>
        <rFont val="Arial"/>
        <family val="2"/>
      </rPr>
      <t>ANÁLISIS</t>
    </r>
    <r>
      <rPr>
        <sz val="12"/>
        <color theme="0"/>
        <rFont val="Arial"/>
        <family val="2"/>
      </rPr>
      <t xml:space="preserve">
Riesgo Residual</t>
    </r>
  </si>
  <si>
    <t>Plan de contingencia</t>
  </si>
  <si>
    <t>Plan de Tratamiento</t>
  </si>
  <si>
    <t>MATRIZ DE CAPTURA ANÁLISIS DE RIESGOS DE CORRUPCIÓN</t>
  </si>
  <si>
    <t>Casi Seguro</t>
  </si>
  <si>
    <t>Probable</t>
  </si>
  <si>
    <t>Posible</t>
  </si>
  <si>
    <t>Improbable</t>
  </si>
  <si>
    <t>Rara vez</t>
  </si>
  <si>
    <t>Extremo</t>
  </si>
  <si>
    <t>Alto</t>
  </si>
  <si>
    <t>Moderado</t>
  </si>
  <si>
    <t>Bajo</t>
  </si>
  <si>
    <t>Mayor</t>
  </si>
  <si>
    <t>Catastrófico</t>
  </si>
  <si>
    <t>Casi
Seguro</t>
  </si>
  <si>
    <t>Rara Vez</t>
  </si>
  <si>
    <t>Punto de Intersección</t>
  </si>
  <si>
    <t>Compartir  el riesgo</t>
  </si>
  <si>
    <t>Evitar  el riesgo</t>
  </si>
  <si>
    <t>Mapa de Calor Riesgo Inherente</t>
  </si>
  <si>
    <t>DE-SEMEP-FR-089</t>
  </si>
  <si>
    <t>JIAEC</t>
  </si>
  <si>
    <t>Actividad desarrollada por el personal que interviene en el planeamiento, ejecución y legalización de los recursos asignados por el rubro de gastos reservados para el desarrollo de las actividades de inteligencia y contrainteligencia aérea, espacial y ciberespacial, quienes con intereses particulares destinen y utilicen por intereses particulares estos recursos financieros en actividades que no están definidas en el marco legal bajo el cual se administran y ejecutan dichos recursos.</t>
  </si>
  <si>
    <t>N/A</t>
  </si>
  <si>
    <t xml:space="preserve">Reputacional </t>
  </si>
  <si>
    <t>Posibles comportamientos no éticos de los empleados - Fraude interno (corrupción, soborno)</t>
  </si>
  <si>
    <t>Formato lista de chequeo revisión cuentas fiscales o digital resultante de la revisión de las cuentas fiscales de gastos reservados.</t>
  </si>
  <si>
    <t>Acción Disciplinaria</t>
  </si>
  <si>
    <t>Oficio ordenando acción disciplinaria por parte del Jefe JIAEC</t>
  </si>
  <si>
    <t>Jefe Jefatura de Inteligencia Aérea, Espacial y Ciberespacial</t>
  </si>
  <si>
    <t>Inmediata</t>
  </si>
  <si>
    <t>JEMOV</t>
  </si>
  <si>
    <t>Posibilidad de recibir o solicitar cualquier tipo de dádivas o beneficio a nombre propio o de terceros con el fin de obtener cupos de transporte aéreo en vuelos de la Institución.</t>
  </si>
  <si>
    <t>Conjunto de factores tales como limitados controles, mal diligenciamiento de los manifiestos de vuelo o carencia de análisis de los pasajeros que abordan las aeronaves de la fuerza aérea pueden ocasionar ventas de cupos aéreos en vuelos programados por la institución.</t>
  </si>
  <si>
    <t>Corrupción</t>
  </si>
  <si>
    <t>Solicitudes de transporte de personal sin datos de los pasajeros, sin el consentimiento y firma del solicitante del vuelo o personal por fuera de los listados en las solicitudes realizadas por las distintas entidades</t>
  </si>
  <si>
    <t>Afectación Económica</t>
  </si>
  <si>
    <t>Acta de revisión de los manifiestos de vuelo y solicitudes de cupos de pasajeros, firmados por las entidades solicitantes, donde se evidencie en correcto diligenciamiento de los mismos.</t>
  </si>
  <si>
    <t>Comandante Escuadrilla de Despacho</t>
  </si>
  <si>
    <t>1. Recolección de Pruebas y Evidencias que demuestren la materialización del riesgo.
2. Remisión del caso con las respectivas evidencias a la Oficina Jurídica de la unidad quien seguirá con el debido proceso.</t>
  </si>
  <si>
    <t>Oficio relacionando el caso a la Oficina Jurídica de la Unidad con los soportes correspondientes.</t>
  </si>
  <si>
    <t>Términos Jurídicos requeridos por el asesor asignado al caso</t>
  </si>
  <si>
    <t xml:space="preserve">Mensual </t>
  </si>
  <si>
    <t>CEAIN</t>
  </si>
  <si>
    <t>Posibilidad  de  recibir  o  solicitar  cualquier  tipo  de  dádivas o beneficio a nombre  propio de o terceros por acción u  omisión, uso del poder, desviación de la gestión de lo público y beneficio privado debido al manejo indebido de donaciones de acuerdo a los procedimientos establecidos</t>
  </si>
  <si>
    <t xml:space="preserve"> manejo indebido de las donaciones en las actividades de acción integral</t>
  </si>
  <si>
    <t>Fraude Interno</t>
  </si>
  <si>
    <t>Pérdida  de reputación</t>
  </si>
  <si>
    <t>Desconocimiento del procedimiento. Uso de donaciones para otros fines y no en beneficio de la población.  Acción u omisión de manera indebida de acuerdo al procedimiento de manejo de donaciones.  Aprovechamiento del grado o del poder para desviar el uso de los recursos</t>
  </si>
  <si>
    <t>Hurto activos - Posibles comportamientos no éticos de los empleados - Fraude interno (corrupción, soborno)</t>
  </si>
  <si>
    <t>Jefe Sección Operacional Coordinación y Cooperación Civil</t>
  </si>
  <si>
    <t>Oficio enviado a la Unidad. Acta de reunión virtual o presencial con el Comando de la Unidad y el  Departamento Jurídico</t>
  </si>
  <si>
    <t>Jefe CEAIN-Jefe Sección Operacional Coordinación  y Cooperación  Civil Militar</t>
  </si>
  <si>
    <t xml:space="preserve"> Informe a la Unidad 2 Semana +  1 Mes la investigación según sea el caso.</t>
  </si>
  <si>
    <t>Contribuir a la consolidación del control institucional del territorio y la protección de los recursos naturales.</t>
  </si>
  <si>
    <t>Fortalecer las capacidades del poder aéreo, espacial y ciberespacial.</t>
  </si>
  <si>
    <t>Sostener, preservar y proteger el poder aéreo, espacial y ciberespacial.</t>
  </si>
  <si>
    <t>Posibilidad de recibir o solicitar cualquier tipo de dádivas o beneficio a nombre propio o de terceros por la inadecuada planeación, ejecución o legalización de los recursos asignados por el rubro de gastos reservados por parte del personal que desarrolle actividades de Inteligencia Aérea, Espacial y Ciberespacial, que conlleven al uso indebido de estos recursos por intereses particulares diferentes a los que se encuentren por fuera del alcance del marco normativo vigente.</t>
  </si>
  <si>
    <t xml:space="preserve">
1. Falta de ética por parte de los funcionarios responsables de la planeación, ejecución y legalización de los recursos asignados por el rubro de gastos reservados.
2. Falta de controles por parte de quien supervisa el planeamiento, ejecución y legalización de los recursos.</t>
  </si>
  <si>
    <t>Los GRUIA y ESCIN actualizaran en el sistema de información de inteligencia la evidencia de la revisión realizada en medio físico (formato lista de chequeo revisión cuentas fiscales) o digital resultante de la revisión de las cuentas fiscales de gastos reservados.                                 Periodicidad: Mensual</t>
  </si>
  <si>
    <t>Revisión de los manifiestos de vuelo y las solicitudes de cupos que se encuentren correctamente diligenciados y firmados, realizada mensualmente por el comandante del despacho, para verificar que se esté realizando el proceso de despacho de los vuelos de manera correcta y que los pasajeros que viajaron coincidan con los solicitados.
GRUTA CATAM: Revisión Aleatoria</t>
  </si>
  <si>
    <t xml:space="preserve">El Jefe de la Sección Operacional de Coordinación y Cooperación Civil - Militar Informa al jefe de CEAIN quien a su vez oficia al Comando de  la Unidad en la misma semana de la novedad encontrada  con el manejo indebido de las donaciones para  aclarar los hechos.  
El jefe CEAIN coordina con el Comandante de la Unidad, la solicitud al Departamento Jurídico de la Unidad de la Apertura de la Investigación si es el caso.  </t>
  </si>
  <si>
    <t>1. Acta de informe de la revisión virtual  de la SUITE de  las 7 tareas de control  desplegadas a  las  Unidades y Grupos respecto al manejo de donaciones   (en febrero  se subirá   acta anual de la socialización del procedimiento de manejo de donaciones a las UMAS)</t>
  </si>
  <si>
    <t>No Aplica</t>
  </si>
  <si>
    <t xml:space="preserve">Técnico Asesore Gestión de recursos de inteligencia y contrainteligencia   </t>
  </si>
  <si>
    <t>1. Desconocimiento Falta de difusión en el diligenciamiento y exigencia en el omisión del cumplimiento de los formatos de solicitudes de cupos aéreos en aeronaves de la FAC
2. Falta de ética por parte de los funcionarios responsables del manejo de los formatos de solicitudes de cupos aéreos en aeronaves de la FAC</t>
  </si>
  <si>
    <t>Amenazas (*)</t>
  </si>
  <si>
    <t>Causa raíz (¿por qué?)</t>
  </si>
  <si>
    <t>Documentación</t>
  </si>
  <si>
    <r>
      <t xml:space="preserve">1. Ausencia de controles efectivos en la consolidación de las diferentes cuentas fiscales de gastos reservados por parte de las unidades ejecutoras del gasto.
</t>
    </r>
    <r>
      <rPr>
        <sz val="12"/>
        <rFont val="Arial"/>
        <family val="2"/>
      </rPr>
      <t>2. Necesidad económica.</t>
    </r>
  </si>
  <si>
    <r>
      <t xml:space="preserve">El Jefe Oficina Administrativa Gastos Reservados Realizará informe </t>
    </r>
    <r>
      <rPr>
        <b/>
        <sz val="12"/>
        <rFont val="Arial"/>
        <family val="2"/>
      </rPr>
      <t>trimestral</t>
    </r>
    <r>
      <rPr>
        <sz val="12"/>
        <rFont val="Arial"/>
        <family val="2"/>
      </rPr>
      <t xml:space="preserve"> en donde se evidencie las revistas selectivas realizadas a las cuentas fiscales, elaboradas por las diferentes unidades ejecutoras del gasto, con el fin de controlar y verificar la correcta aplicación del marco normativo vigente de la Jefatura de Inteligencia Aérea Espacial y Ciberespacial, con el cual se planean, ejecutan y legalizan los recursos asignados por el rubro de gastos reservados.</t>
    </r>
  </si>
  <si>
    <r>
      <t>01/01/2024 - 31/01/2024</t>
    </r>
    <r>
      <rPr>
        <b/>
        <sz val="12"/>
        <rFont val="Arial"/>
        <family val="2"/>
      </rPr>
      <t xml:space="preserve"> / DICIEMBRE 2023</t>
    </r>
    <r>
      <rPr>
        <sz val="12"/>
        <rFont val="Arial"/>
        <family val="2"/>
      </rPr>
      <t xml:space="preserve">
01/02/2024 - 29/02/2024</t>
    </r>
    <r>
      <rPr>
        <b/>
        <sz val="12"/>
        <rFont val="Arial"/>
        <family val="2"/>
      </rPr>
      <t xml:space="preserve"> / ENERO  2024
</t>
    </r>
    <r>
      <rPr>
        <sz val="12"/>
        <rFont val="Arial"/>
        <family val="2"/>
      </rPr>
      <t>01/03/2024 -  27/03/2024</t>
    </r>
    <r>
      <rPr>
        <b/>
        <sz val="12"/>
        <rFont val="Arial"/>
        <family val="2"/>
      </rPr>
      <t xml:space="preserve"> / FEBRERO 2024
</t>
    </r>
    <r>
      <rPr>
        <sz val="12"/>
        <rFont val="Arial"/>
        <family val="2"/>
      </rPr>
      <t>01/04/2024 -  30/04/2024</t>
    </r>
    <r>
      <rPr>
        <b/>
        <sz val="12"/>
        <rFont val="Arial"/>
        <family val="2"/>
      </rPr>
      <t xml:space="preserve"> / MARZO 2024</t>
    </r>
    <r>
      <rPr>
        <sz val="12"/>
        <rFont val="Arial"/>
        <family val="2"/>
      </rPr>
      <t xml:space="preserve">
01/05/2024 - 31/05/2024 </t>
    </r>
    <r>
      <rPr>
        <b/>
        <sz val="12"/>
        <rFont val="Arial"/>
        <family val="2"/>
      </rPr>
      <t>/ ABRIL 2024</t>
    </r>
    <r>
      <rPr>
        <sz val="12"/>
        <rFont val="Arial"/>
        <family val="2"/>
      </rPr>
      <t xml:space="preserve">
01/06/2024 - 28/06/2024</t>
    </r>
    <r>
      <rPr>
        <b/>
        <sz val="12"/>
        <rFont val="Arial"/>
        <family val="2"/>
      </rPr>
      <t xml:space="preserve"> / MAYO 2024
</t>
    </r>
    <r>
      <rPr>
        <sz val="12"/>
        <rFont val="Arial"/>
        <family val="2"/>
      </rPr>
      <t>01/07/2024 - 31/07/2024</t>
    </r>
    <r>
      <rPr>
        <b/>
        <sz val="12"/>
        <rFont val="Arial"/>
        <family val="2"/>
      </rPr>
      <t xml:space="preserve"> / JUNIO 2024
</t>
    </r>
    <r>
      <rPr>
        <sz val="12"/>
        <rFont val="Arial"/>
        <family val="2"/>
      </rPr>
      <t>01/08/2024 - 30/08/2024</t>
    </r>
    <r>
      <rPr>
        <b/>
        <sz val="12"/>
        <rFont val="Arial"/>
        <family val="2"/>
      </rPr>
      <t xml:space="preserve"> / JULIO 2024
</t>
    </r>
    <r>
      <rPr>
        <sz val="12"/>
        <rFont val="Arial"/>
        <family val="2"/>
      </rPr>
      <t>01/09/2024 - 30/09/2024</t>
    </r>
    <r>
      <rPr>
        <b/>
        <sz val="12"/>
        <rFont val="Arial"/>
        <family val="2"/>
      </rPr>
      <t xml:space="preserve"> / AGOSTO 2024
</t>
    </r>
    <r>
      <rPr>
        <sz val="12"/>
        <rFont val="Arial"/>
        <family val="2"/>
      </rPr>
      <t>01/10/2024 - 31/10/2024</t>
    </r>
    <r>
      <rPr>
        <b/>
        <sz val="12"/>
        <rFont val="Arial"/>
        <family val="2"/>
      </rPr>
      <t xml:space="preserve"> / SEPTIEMBRE 2024
</t>
    </r>
    <r>
      <rPr>
        <sz val="12"/>
        <rFont val="Arial"/>
        <family val="2"/>
      </rPr>
      <t xml:space="preserve">01/11/2024 - 29/11/2024 </t>
    </r>
    <r>
      <rPr>
        <b/>
        <sz val="12"/>
        <rFont val="Arial"/>
        <family val="2"/>
      </rPr>
      <t xml:space="preserve">/ OCTUBRE 2024
</t>
    </r>
    <r>
      <rPr>
        <sz val="12"/>
        <rFont val="Arial"/>
        <family val="2"/>
      </rPr>
      <t>01/12/2024 - 27/12/2024</t>
    </r>
    <r>
      <rPr>
        <b/>
        <sz val="12"/>
        <rFont val="Arial"/>
        <family val="2"/>
      </rPr>
      <t xml:space="preserve"> / NOVIEMBRE 2024
</t>
    </r>
    <r>
      <rPr>
        <sz val="12"/>
        <rFont val="Arial"/>
        <family val="2"/>
      </rPr>
      <t>01/01/2025 - 31/01/2025</t>
    </r>
    <r>
      <rPr>
        <b/>
        <sz val="12"/>
        <rFont val="Arial"/>
        <family val="2"/>
      </rPr>
      <t xml:space="preserve"> / DICIEMBRE 2024
</t>
    </r>
  </si>
  <si>
    <r>
      <t>Cada vez que una entidad solicite un requerimiento de transporte aéreo, el comandante de GRUCO</t>
    </r>
    <r>
      <rPr>
        <sz val="12"/>
        <rFont val="Arial"/>
        <family val="2"/>
      </rPr>
      <t>/ESCOM</t>
    </r>
    <r>
      <rPr>
        <sz val="12"/>
        <color theme="1"/>
        <rFont val="Arial"/>
        <family val="2"/>
      </rPr>
      <t xml:space="preserve"> y los despachadores de la unidad aérea que realiza el transporte, deberán verificar que las entidades solicitantes envíen los listados de pasajeros para cada ruta debidamente firmados, recibiéndolos mediante oficio o correo electrónico. En caso de que el listado no se encuentre firmado le solicitará a la entidad que lo envíe de forma correcta.
GRUTA CATAM: Revisión Aleatoria
Evidencia: Acta de verificación de los Formatos de solicitudes de cupos de pasajeros diligenciados y firmados por las entidades solicitantes. </t>
    </r>
    <r>
      <rPr>
        <b/>
        <sz val="12"/>
        <color theme="1"/>
        <rFont val="Arial"/>
        <family val="2"/>
      </rPr>
      <t>Mensual</t>
    </r>
    <r>
      <rPr>
        <sz val="12"/>
        <color theme="1"/>
        <rFont val="Arial"/>
        <family val="2"/>
      </rPr>
      <t xml:space="preserve">
</t>
    </r>
  </si>
  <si>
    <r>
      <t xml:space="preserve">01/01/2024 - 31/01/2024 </t>
    </r>
    <r>
      <rPr>
        <b/>
        <sz val="12"/>
        <rFont val="Arial"/>
        <family val="2"/>
      </rPr>
      <t xml:space="preserve">/ ENERO
</t>
    </r>
    <r>
      <rPr>
        <sz val="12"/>
        <rFont val="Arial"/>
        <family val="2"/>
      </rPr>
      <t xml:space="preserve">01/02/2024 - 29/02/2024 </t>
    </r>
    <r>
      <rPr>
        <b/>
        <sz val="12"/>
        <rFont val="Arial"/>
        <family val="2"/>
      </rPr>
      <t xml:space="preserve">/ FEBRERO
</t>
    </r>
    <r>
      <rPr>
        <sz val="12"/>
        <rFont val="Arial"/>
        <family val="2"/>
      </rPr>
      <t>01/03/2024 - 02/04/2024</t>
    </r>
    <r>
      <rPr>
        <b/>
        <sz val="12"/>
        <rFont val="Arial"/>
        <family val="2"/>
      </rPr>
      <t xml:space="preserve"> / MARZO</t>
    </r>
    <r>
      <rPr>
        <sz val="12"/>
        <rFont val="Arial"/>
        <family val="2"/>
      </rPr>
      <t xml:space="preserve">
01/04/2024 - 30/04/2024 </t>
    </r>
    <r>
      <rPr>
        <b/>
        <sz val="12"/>
        <rFont val="Arial"/>
        <family val="2"/>
      </rPr>
      <t xml:space="preserve">/ ABRIL
</t>
    </r>
    <r>
      <rPr>
        <sz val="12"/>
        <rFont val="Arial"/>
        <family val="2"/>
      </rPr>
      <t>01/05/2024 - 31/05/2024</t>
    </r>
    <r>
      <rPr>
        <b/>
        <sz val="12"/>
        <rFont val="Arial"/>
        <family val="2"/>
      </rPr>
      <t xml:space="preserve"> / MAYO
</t>
    </r>
    <r>
      <rPr>
        <sz val="12"/>
        <rFont val="Arial"/>
        <family val="2"/>
      </rPr>
      <t>01/06/2024 - 02/07/2024</t>
    </r>
    <r>
      <rPr>
        <b/>
        <sz val="12"/>
        <rFont val="Arial"/>
        <family val="2"/>
      </rPr>
      <t xml:space="preserve"> / JUNIO
</t>
    </r>
    <r>
      <rPr>
        <sz val="12"/>
        <rFont val="Arial"/>
        <family val="2"/>
      </rPr>
      <t>01/07/2024 - 31/07/2024</t>
    </r>
    <r>
      <rPr>
        <b/>
        <sz val="12"/>
        <rFont val="Arial"/>
        <family val="2"/>
      </rPr>
      <t xml:space="preserve"> / JULIO
</t>
    </r>
    <r>
      <rPr>
        <sz val="12"/>
        <rFont val="Arial"/>
        <family val="2"/>
      </rPr>
      <t>01/08/2024 - 03/09/2024</t>
    </r>
    <r>
      <rPr>
        <b/>
        <sz val="12"/>
        <rFont val="Arial"/>
        <family val="2"/>
      </rPr>
      <t xml:space="preserve"> / AGOSTO
</t>
    </r>
    <r>
      <rPr>
        <sz val="12"/>
        <rFont val="Arial"/>
        <family val="2"/>
      </rPr>
      <t>01/09/2024 - 30/09/2024</t>
    </r>
    <r>
      <rPr>
        <b/>
        <sz val="12"/>
        <rFont val="Arial"/>
        <family val="2"/>
      </rPr>
      <t xml:space="preserve"> / SEPTIEMBRE
</t>
    </r>
    <r>
      <rPr>
        <sz val="12"/>
        <rFont val="Arial"/>
        <family val="2"/>
      </rPr>
      <t>01/10/2024 - 31/10/2024</t>
    </r>
    <r>
      <rPr>
        <b/>
        <sz val="12"/>
        <rFont val="Arial"/>
        <family val="2"/>
      </rPr>
      <t xml:space="preserve"> / OCTUBRE
</t>
    </r>
    <r>
      <rPr>
        <sz val="12"/>
        <rFont val="Arial"/>
        <family val="2"/>
      </rPr>
      <t xml:space="preserve">01/11/2024 - 03/12/2024 </t>
    </r>
    <r>
      <rPr>
        <b/>
        <sz val="12"/>
        <rFont val="Arial"/>
        <family val="2"/>
      </rPr>
      <t xml:space="preserve">/ NOVIEMBRE
</t>
    </r>
    <r>
      <rPr>
        <sz val="12"/>
        <rFont val="Arial"/>
        <family val="2"/>
      </rPr>
      <t>01/12/2024 - 31/12/2024</t>
    </r>
    <r>
      <rPr>
        <b/>
        <sz val="12"/>
        <rFont val="Arial"/>
        <family val="2"/>
      </rPr>
      <t xml:space="preserve"> / DICIEMBRE 
</t>
    </r>
  </si>
  <si>
    <r>
      <t xml:space="preserve">
1. El Jefe del SEAIN de la UMA realiza </t>
    </r>
    <r>
      <rPr>
        <b/>
        <sz val="12"/>
        <color theme="1"/>
        <rFont val="Arial"/>
        <family val="2"/>
      </rPr>
      <t>mensualment</t>
    </r>
    <r>
      <rPr>
        <sz val="12"/>
        <color theme="1"/>
        <rFont val="Arial"/>
        <family val="2"/>
      </rPr>
      <t xml:space="preserve">e la solicitud al Almacén mediante oficio de los elementos a utilizar en la actividad. Dejando como evidencia el OFICIO de dicha solicitud . 
2. El Jefe del SEAIN de la UMA  verifica </t>
    </r>
    <r>
      <rPr>
        <b/>
        <sz val="12"/>
        <color theme="1"/>
        <rFont val="Arial"/>
        <family val="2"/>
      </rPr>
      <t>mensualmente</t>
    </r>
    <r>
      <rPr>
        <sz val="12"/>
        <color theme="1"/>
        <rFont val="Arial"/>
        <family val="2"/>
      </rPr>
      <t xml:space="preserve"> que el material que sale del almacén sea registrado por el SEAIN en una ACTA donde se evidencie la descripción y la cantidad de los elementos recibidos.
3. El Jefe del SEAIN  de la UMA verifica </t>
    </r>
    <r>
      <rPr>
        <b/>
        <sz val="12"/>
        <color theme="1"/>
        <rFont val="Arial"/>
        <family val="2"/>
      </rPr>
      <t>mensualmente</t>
    </r>
    <r>
      <rPr>
        <sz val="12"/>
        <color theme="1"/>
        <rFont val="Arial"/>
        <family val="2"/>
      </rPr>
      <t xml:space="preserve"> que el material recibido  registrado en el ACTA, sea entregado en una actividad de acción integral en las UMAS Y GRUPOS.
4. El Jefe del SEAIN  de la UMA verifica </t>
    </r>
    <r>
      <rPr>
        <b/>
        <sz val="12"/>
        <color theme="1"/>
        <rFont val="Arial"/>
        <family val="2"/>
      </rPr>
      <t>mensualmente</t>
    </r>
    <r>
      <rPr>
        <sz val="12"/>
        <color theme="1"/>
        <rFont val="Arial"/>
        <family val="2"/>
      </rPr>
      <t xml:space="preserve"> las  actas y registros fílmicos y fotográficos de la entrega de los elementos en la actividad de acción integral anexando formato MATERIAL DONADO   OA-CEAIN-FR-004, En las UMAS Y Grupos
5. El Jefe de SEAIN de la UMA verifica </t>
    </r>
    <r>
      <rPr>
        <b/>
        <sz val="12"/>
        <color theme="1"/>
        <rFont val="Arial"/>
        <family val="2"/>
      </rPr>
      <t>mensualmente</t>
    </r>
    <r>
      <rPr>
        <sz val="12"/>
        <color theme="1"/>
        <rFont val="Arial"/>
        <family val="2"/>
      </rPr>
      <t xml:space="preserve"> que el material entregado en la actividad de acción integral esté registrado en un ACTA de acuerdo a las cantidades y descripciones de los elementos recibidos por el Almacén    
6. El Jefe de SEAIN de la UMA verifica </t>
    </r>
    <r>
      <rPr>
        <b/>
        <sz val="12"/>
        <color theme="1"/>
        <rFont val="Arial"/>
        <family val="2"/>
      </rPr>
      <t>mensualmente</t>
    </r>
    <r>
      <rPr>
        <sz val="12"/>
        <color theme="1"/>
        <rFont val="Arial"/>
        <family val="2"/>
      </rPr>
      <t xml:space="preserve"> que el material que no se entregue en la actividad sea registrado en un ACTA donde se evidencia que elementos no fueron entregados </t>
    </r>
    <r>
      <rPr>
        <sz val="12"/>
        <color rgb="FFFF0000"/>
        <rFont val="Arial"/>
        <family val="2"/>
      </rPr>
      <t xml:space="preserve">
</t>
    </r>
    <r>
      <rPr>
        <sz val="12"/>
        <color theme="1"/>
        <rFont val="Arial"/>
        <family val="2"/>
      </rPr>
      <t xml:space="preserve">7. El Jefe  del SEAIN  verifica </t>
    </r>
    <r>
      <rPr>
        <b/>
        <sz val="12"/>
        <color theme="1"/>
        <rFont val="Arial"/>
        <family val="2"/>
      </rPr>
      <t>mensualmente</t>
    </r>
    <r>
      <rPr>
        <sz val="12"/>
        <color theme="1"/>
        <rFont val="Arial"/>
        <family val="2"/>
      </rPr>
      <t xml:space="preserve"> que los elementos que no se entregaron  sean reintegrados mediante oficio al almacén  de acuerdo a las cantidades descritas  en el ACTA realizada con los elementos que no fueron entregados en la actividad.  </t>
    </r>
  </si>
  <si>
    <r>
      <t xml:space="preserve">1.   El Jefe de la Sección Operacional  de Coordinación y Cooperación Civil  Militar del CEAIN  nivel  central, realiza la revisión virtual  mensual de la  SUITE  de las 7 tareas de control  desplegadas a  las  Unidades y Grupos respecto al manejo de donaciones de mando  un ACTA o INFORME </t>
    </r>
    <r>
      <rPr>
        <b/>
        <sz val="12"/>
        <color theme="1"/>
        <rFont val="Arial"/>
        <family val="2"/>
      </rPr>
      <t xml:space="preserve">mensual </t>
    </r>
    <r>
      <rPr>
        <sz val="12"/>
        <color theme="1"/>
        <rFont val="Arial"/>
        <family val="2"/>
      </rPr>
      <t xml:space="preserve"> correspondiente de lo verificado (en febrero se realiza la socialización del  procedimiento del manejo de donaciones  dejando acta de evidencia)</t>
    </r>
  </si>
  <si>
    <r>
      <t xml:space="preserve">01/01/2024 - 31/01/2024 </t>
    </r>
    <r>
      <rPr>
        <b/>
        <sz val="12"/>
        <color theme="1"/>
        <rFont val="Arial"/>
        <family val="2"/>
      </rPr>
      <t>/ ENERO</t>
    </r>
    <r>
      <rPr>
        <sz val="12"/>
        <color theme="1"/>
        <rFont val="Arial"/>
        <family val="2"/>
      </rPr>
      <t xml:space="preserve">
01/02/2024 - 29/02/2024 </t>
    </r>
    <r>
      <rPr>
        <b/>
        <sz val="12"/>
        <color theme="1"/>
        <rFont val="Arial"/>
        <family val="2"/>
      </rPr>
      <t>/ FEBRERO</t>
    </r>
    <r>
      <rPr>
        <sz val="12"/>
        <color theme="1"/>
        <rFont val="Arial"/>
        <family val="2"/>
      </rPr>
      <t xml:space="preserve">
01/03/2024 - 02/04/2024 </t>
    </r>
    <r>
      <rPr>
        <b/>
        <sz val="12"/>
        <color theme="1"/>
        <rFont val="Arial"/>
        <family val="2"/>
      </rPr>
      <t>/ MARZO</t>
    </r>
    <r>
      <rPr>
        <sz val="12"/>
        <color theme="1"/>
        <rFont val="Arial"/>
        <family val="2"/>
      </rPr>
      <t xml:space="preserve">
01/04/2024 - 30/04/2024 </t>
    </r>
    <r>
      <rPr>
        <b/>
        <sz val="12"/>
        <color theme="1"/>
        <rFont val="Arial"/>
        <family val="2"/>
      </rPr>
      <t>/ ABRIL</t>
    </r>
    <r>
      <rPr>
        <sz val="12"/>
        <color theme="1"/>
        <rFont val="Arial"/>
        <family val="2"/>
      </rPr>
      <t xml:space="preserve">
01/05/2024 - 31/05/2024 </t>
    </r>
    <r>
      <rPr>
        <b/>
        <sz val="12"/>
        <color theme="1"/>
        <rFont val="Arial"/>
        <family val="2"/>
      </rPr>
      <t>/ MAYO</t>
    </r>
    <r>
      <rPr>
        <sz val="12"/>
        <color theme="1"/>
        <rFont val="Arial"/>
        <family val="2"/>
      </rPr>
      <t xml:space="preserve">
01/06/2024 - 02/07/2024 </t>
    </r>
    <r>
      <rPr>
        <b/>
        <sz val="12"/>
        <color theme="1"/>
        <rFont val="Arial"/>
        <family val="2"/>
      </rPr>
      <t>/ JUNIO</t>
    </r>
    <r>
      <rPr>
        <sz val="12"/>
        <color theme="1"/>
        <rFont val="Arial"/>
        <family val="2"/>
      </rPr>
      <t xml:space="preserve">
01/07/2024 - 31/07/2024 </t>
    </r>
    <r>
      <rPr>
        <b/>
        <sz val="12"/>
        <color theme="1"/>
        <rFont val="Arial"/>
        <family val="2"/>
      </rPr>
      <t>/ JULIO</t>
    </r>
    <r>
      <rPr>
        <sz val="12"/>
        <color theme="1"/>
        <rFont val="Arial"/>
        <family val="2"/>
      </rPr>
      <t xml:space="preserve">
01/08/2024 - 03/09/2024 </t>
    </r>
    <r>
      <rPr>
        <b/>
        <sz val="12"/>
        <color theme="1"/>
        <rFont val="Arial"/>
        <family val="2"/>
      </rPr>
      <t>/ AGOSTO</t>
    </r>
    <r>
      <rPr>
        <sz val="12"/>
        <color theme="1"/>
        <rFont val="Arial"/>
        <family val="2"/>
      </rPr>
      <t xml:space="preserve">
01/09/2024 - 30/09/2024 </t>
    </r>
    <r>
      <rPr>
        <b/>
        <sz val="12"/>
        <color theme="1"/>
        <rFont val="Arial"/>
        <family val="2"/>
      </rPr>
      <t>/ SEPTIEMBRE</t>
    </r>
    <r>
      <rPr>
        <sz val="12"/>
        <color theme="1"/>
        <rFont val="Arial"/>
        <family val="2"/>
      </rPr>
      <t xml:space="preserve">
01/10/2024 - 31/10/2024 </t>
    </r>
    <r>
      <rPr>
        <b/>
        <sz val="12"/>
        <color theme="1"/>
        <rFont val="Arial"/>
        <family val="2"/>
      </rPr>
      <t>/ OCTUBRE</t>
    </r>
    <r>
      <rPr>
        <sz val="12"/>
        <color theme="1"/>
        <rFont val="Arial"/>
        <family val="2"/>
      </rPr>
      <t xml:space="preserve">
01/11/2024 - 03/12/2024 </t>
    </r>
    <r>
      <rPr>
        <b/>
        <sz val="12"/>
        <color theme="1"/>
        <rFont val="Arial"/>
        <family val="2"/>
      </rPr>
      <t>/ NOVIEMBRE</t>
    </r>
    <r>
      <rPr>
        <sz val="12"/>
        <color theme="1"/>
        <rFont val="Arial"/>
        <family val="2"/>
      </rPr>
      <t xml:space="preserve">
01/12/2024 - 31/12/2024</t>
    </r>
    <r>
      <rPr>
        <b/>
        <sz val="12"/>
        <color theme="1"/>
        <rFont val="Arial"/>
        <family val="2"/>
      </rPr>
      <t xml:space="preserve"> / DICIEMBRE </t>
    </r>
  </si>
  <si>
    <t>RC-OA-001</t>
  </si>
  <si>
    <t>RC-OA-002</t>
  </si>
  <si>
    <t>RC-OA-003</t>
  </si>
  <si>
    <t>Mapa de Riesgos de Corrupción FAC 2024</t>
  </si>
  <si>
    <t>Inmediato</t>
  </si>
  <si>
    <t xml:space="preserve">JEAES
</t>
  </si>
  <si>
    <t>Oficio Comunicación</t>
  </si>
  <si>
    <t>Realizar las gestiones correspondientes para el reintegro de recursos que se hayan podido recibir sin corresponder.</t>
  </si>
  <si>
    <t xml:space="preserve">El Comandante de la Escuadrilla de Idiomas de la EPFAC en coordinación  con la Secretaria del Escuadrón Capacitación y el TCO realiza revisión aleatoria de los resultados cargados en el SIEFA constatando que los resultados tabulados sean congruentes con los registros físicos y los ingresados en el SIEFA, dejando registro mediante acta. </t>
  </si>
  <si>
    <t>Registrar  en el SIEFA de información no correspondiente a los resultados de los exámenes de Inglés.</t>
  </si>
  <si>
    <t>Declarar sin valor ni efecto el documento o información generada, producto de la información manipulada o registrada sin soportes o sin verificación</t>
  </si>
  <si>
    <t xml:space="preserve">UNIDADES EDUCATIVAS - OFICIAL/SUBOFICIAL DEPORTES </t>
  </si>
  <si>
    <t xml:space="preserve">Formato de recolección de datos prueba física </t>
  </si>
  <si>
    <t>Las Unidades Educativas cargan en la SVE mensualmente el formato de recolección de  datos Prueba Física realizadas por el personal militar, estas planillas serán revisadas y validadas por JEAES - SUEMI.</t>
  </si>
  <si>
    <t>El personal asignado por la Subdirección Entrenamiento Militar, cada vez que realice visitas de acompañamiento a las Unidades, verificará la ejecución de la prueba física en la Unidad, de acuerdo con los criterios establecidos, dejando constancia de lo evidenciado en el acta.</t>
  </si>
  <si>
    <t>JEAES</t>
  </si>
  <si>
    <t xml:space="preserve">Informar a la autoridad competente para iniciar investigación a que haya lugar. 
Informar a otras entidad involucradas.  </t>
  </si>
  <si>
    <t>JEAES - DIEAF Y DIEOA PERSONAL ASIGNADO VISITAS DE ACOMPAÑAMIENTO</t>
  </si>
  <si>
    <t>Actas de visitas de acompañamiento realizadas durante el periodo</t>
  </si>
  <si>
    <t>JEAES realizará visitas de acompañamiento, donde se verificarán las carpetas físicas de los cursos y su correspondencia con el SIEFA, y se reportarán las actas visitas ejecutadas durante el trimestre.</t>
  </si>
  <si>
    <t xml:space="preserve">El Técnico especialista entrenamiento físico realiza selectiva mensual de mínimo el 5% de las planillas pruebas físicas reportadas por las Unidades mediante el formato GH-JEA-FR-046 verificándolas respeto al SIIO, dejando constancia en acta. En caso de detectar novedades se informará a la Unidad correspondiente para subsanar. </t>
  </si>
  <si>
    <t xml:space="preserve">Registrar  en el SIIO-2, de resultados de prueba física que no corresponden a las planillas de recolección de datos Prueba física. </t>
  </si>
  <si>
    <t>Informar al Jefe de la Jefatura y líder del proceso</t>
  </si>
  <si>
    <t>15/02/2024
15/08/2024</t>
  </si>
  <si>
    <t>1/01/2024
01/07/2024</t>
  </si>
  <si>
    <t>Semestral</t>
  </si>
  <si>
    <t xml:space="preserve">UNIDADES EDUCATIVAS - JEFE SECCIÓN PLANEACIÓN </t>
  </si>
  <si>
    <t>Soporte Nombramiento</t>
  </si>
  <si>
    <t>La Unidad Educativa nombrará mediante orden semanal, de manera semestral al personal responsable en la Unidad Educativa del registro de información en el SIEFA de acuerdo a la oferta educativa.</t>
  </si>
  <si>
    <t xml:space="preserve">El jefe de la sección planeación de la IES, con periodicidad semestral, revisará el cumplimiento de la oferta académica (programas con registro calificado y cursos de ascenso) de acuerdo al plan de estudios de los programas, comparando la veracidad de la información registrada en el Sistema SIEFA con las correspondientes carpetas de soportes físicos, dicha revisión será reportada a JEAES mediante acta </t>
  </si>
  <si>
    <t>Novedades registros SIEFA: Número de cursos con novedades  en el cargue de información en el SIEFA en el trimestre, identificados por el proceso o por dependencias externas al proceso Gestión Humana/Nº de cursos en el trimestre</t>
  </si>
  <si>
    <t>Análisis de causas y formulación de acciones</t>
  </si>
  <si>
    <t>Establecer la situación presentada, identificar sus causas y acciones correctivas requeridas</t>
  </si>
  <si>
    <t>JEAES - RESPONSABLES CONTROL OFERTA EDUCATIVA</t>
  </si>
  <si>
    <t>Reporte solicitudes verificadas y tramitada</t>
  </si>
  <si>
    <t xml:space="preserve">Verificar y tramitar por los medios institucionales establecidos, las solicitudes de permisos realizadas por las Unidades Educativas para acceso al SIEFA. </t>
  </si>
  <si>
    <t>Alta</t>
  </si>
  <si>
    <t>El Jefe de la sección planeación de las Unidad Educativa verificará  con periodicidad mensual la correspondencia entre la información registrada en la carpeta física y el SIEFA para la totalidad de los cursos programados en el mes sin importar su estado (abierto, cancelado, aplazado, cerrado), relacionando el antecedente en la casilla observaciones,  dejando constancia en el formato GH-JEAES-FR-637 , esta información será verificada por la Subdirección correspondiente en JEAES y en caso de novedades solicitará subsanar lo evidenciado.</t>
  </si>
  <si>
    <t>Posibles comportamientos no éticos de los empleados</t>
  </si>
  <si>
    <t>Generación de insumos para pagos o documentos que no corresponden a la realidad
Generación de información inválida</t>
  </si>
  <si>
    <t xml:space="preserve">
Registrar en el SIEFA de información no correspondiente a los soportes físicos que reposan en las carpetas de los cursos. </t>
  </si>
  <si>
    <t>Registrar información en el SIEFA o SIIO que no corresponde a la información contenida en las carpetas de los cursos, exámenes de inglesa a las planillas de prueba física</t>
  </si>
  <si>
    <t>Hace referencia a que se soliciten o reciban dádivas o beneficios particulares, con el fin de manipular o incluir información no correspondiente o sin soportes  en el SIEFA o en el SIIO, en lo referente al registro de cursos o información de prueba física, respectivamente.</t>
  </si>
  <si>
    <t>Posibilidad de recibir o solicitar cualquier dádiva o beneficio a nombre propio o de terceros para manipular o incluir información de la oferta educativa en el SIEFA por parte del usuario responsable del cargue nombrado por la Unidad Educativa, que no corresponda a la información contenida en las carpeta física del curso, o registrar  información no correspondiente respecto a las planillas de las pruebas físicas en el SIIO-2</t>
  </si>
  <si>
    <t>Porcentajes de conceptos médicos revisados:
Número de conceptos revisados / total conceptos recibidos (Muestra del 25%)</t>
  </si>
  <si>
    <t>Mínimo 12 Horas, Máximo 24 Horas</t>
  </si>
  <si>
    <t>SUBME, DIMAE
ESM-  TODOS 
NO APLICA PARA   GAORI</t>
  </si>
  <si>
    <t>Entregable Acta Revocatoria</t>
  </si>
  <si>
    <t xml:space="preserve">En caso de que una Junta Médica se realice con conceptos que no sean de la red interna o red externa contratada deberá ser revocada y no tendrá validez.  Se deberá realizar nuevamente una Junta Médica con el soporte de los conceptos médicos red interna y externa contratada. </t>
  </si>
  <si>
    <t>Criterio selectiva: 
(Mayor a 25 conceptos se realiza selectiva, menor a 25 conceptos se revisan todos)
Acta selectiva del 25% de los conceptos revisados por el médico nombrado por orden del día, verificando los criterios de aceptación del concepto: 1)Que el concepto pertenezca  a la red interna o externa contratada. 2) Que los datos del paciente coincidan (CC, HC, fecha de nacimiento, genero) 3) Fecha de inicio y circunstancias en que se presentó la afección por evaluar, signos y síntomas y principales exámenes paraclínicos de la misma.  4)Diagnóstico, 5) Etiología. 6) Tratamientos verificados. 7) Estado actual. 8)Pronóstico  y 9) Conducta a seguir.</t>
  </si>
  <si>
    <t>DMEFA, DIMAE, SUBME, CEOFA y los ESM, nombrar Profesional de la Salud (un médico para conceptos médicos, odontólogo conceptos odontológicos)   por orden del día   con el fin de  revisar los conceptos médicos y odontológicos, los cuales deben pertenecer a la red interna o red externa contrada.
En caso de novedades de vacaciones, turnos, comisiones se debe nombrar otro médico en reemplazo, mientras el titular está ausente por la novedades descritas.</t>
  </si>
  <si>
    <t>Baja</t>
  </si>
  <si>
    <t>Los responsables de medicina laboral asignados en el nivel central y en los ESM en coordinación con planeación, con el fin de que los conceptos médicos  que sirven como soporte para las Juntas Médicas sean de la red interna (DIMAE, DMEFA, CEOFA y ESM)  y red externa contratada (HOMIC y Hospitales Contratados por los ESM), verificarán tales conceptos y aquellos conceptos que no sean emitidos por tales fuentes, no serán aceptados. De la anterior verificación se dejará constancia en el formato GH-JEFSA-FR-026)</t>
  </si>
  <si>
    <t xml:space="preserve">Toma de decisiones en las JML basadas en conceptos que no pertenecen a la red propia o externa contratada generando impacto económico y reputacional </t>
  </si>
  <si>
    <t>Recibir conceptos médicos que no sean de la red interna y externa contratada.</t>
  </si>
  <si>
    <t xml:space="preserve">Hace referencia a que se soliciten o reciban dádivas o beneficios particulares, con el fin de que en las Juntas Médico Laborales, se empleen con conceptos médicos que no sean de la red interna y externa contratada. </t>
  </si>
  <si>
    <t>Posibilidad de recibir o solicitar cualquier dádiva o beneficio a nombre propio o de terceros para emplear conceptos médicos para efectos de JML (definitivas o provisionales) falsos o adulterados con el fin de obtener un beneficio económico.</t>
  </si>
  <si>
    <t>JEFSA</t>
  </si>
  <si>
    <t>El Jefe Departamento de Desarrollo Humano de la UMA, verificará el diligenciamiento y reporte a través de los formatos establecidos respecto a conflictos de intereses (semestral de acuerdo a los traslados) y conflicto de intereses situacional (cada vez que se requiera), dejando evidencia en el formato GH-CEODE-FR-013 de Control Conflicto de Intereses, el cual remiten al CEODE cada seis (conflicto de intereses) o tres  meses (conflicto de intereses situacional) según corresponda. En caso de evidenciar novedades en el diligenciamiento u omisión del reporte, solicitará al declarante o responsable de declaración, su reporte o ajustes en el diligenciamiento.</t>
  </si>
  <si>
    <t>Omitir la declaración de conflicto de intereses</t>
  </si>
  <si>
    <t>CEODE - ESPECIALISTA SEGUIMIENTO Y EVALUACIÓN
JEFES DEDHU - UMAS</t>
  </si>
  <si>
    <t>Circular Nivel Central 
UMAS: Mensajes de Difusión u otros</t>
  </si>
  <si>
    <t>Socializar en las UMA los cargos, situaciones administrativas y procesos en la FAC, que deben declarar los conflictos de intereses</t>
  </si>
  <si>
    <t xml:space="preserve">
El responsable asignado en la Dirección Proyección de Personal, realiza verificación de los requisitos de los candidatos para el otorgamiento de condecoraciones, dejando constancia en acta, el personal que los cumple. Posterior a ello se envía a JERLA para la elaboración del acto administrativo. </t>
  </si>
  <si>
    <t>Otorgar medallas o condecoraciones a personal que no cumpla con los requisitos</t>
  </si>
  <si>
    <t xml:space="preserve">Inmediato </t>
  </si>
  <si>
    <t>JEAES - JERLA - JEPHU</t>
  </si>
  <si>
    <t>Actos administrativos / Oficios de Comunicación</t>
  </si>
  <si>
    <t xml:space="preserve">Emitir los actos administrativos y/o comunicaciones pertinentes para revertir decisiones o autorizaciones que se realizaron sin el cumplimiento de los requisitos </t>
  </si>
  <si>
    <t>31/03/2023
30/09/2024</t>
  </si>
  <si>
    <t>01/01/2024
01/07/2024</t>
  </si>
  <si>
    <t>JEPHU - DIRECTOR RECLUTAMIENTO Y CONTROL RESERVAS</t>
  </si>
  <si>
    <t>Impresión de Pantalla de la difusión realizada</t>
  </si>
  <si>
    <t>Realizar sensibilización a través de los medios de comunicación institucionales, respecto a los aspectos a tener en cuenta en el contacto entre los funcionarios de DIRES y los ciudadanos y aspirantes.</t>
  </si>
  <si>
    <t>Reporte ejecución junta</t>
  </si>
  <si>
    <t>DIRES realiza junta de selección presidida por COFAC o JEMFA según corresponda  para cada proceso (oficiales, suboficiales)  dejando constancia en acta donde se registra el personal seleccionado.</t>
  </si>
  <si>
    <t xml:space="preserve">Con el objetivo de evitar errores o manipulación en el registro de las notas en el SINCO, el personal responsable designado para cada proceso/curso, genera reporte de los resultados de los exámenes de conocimiento desde la Blackboard el cual debe ser cargado en el SINCO diariamente, en caso de modificaciones al archivo o errores en el registro, el SINCO presentará error. </t>
  </si>
  <si>
    <t xml:space="preserve">
Incorporar personal militar, que no cumpla con los requisitos</t>
  </si>
  <si>
    <t>El Especialista Egresados cada vez que se realiza convocatoria de necesidades de educación superior, verifica el cumplimiento de los requisitos por parte de los candidatos a inversión en educación de acuerdo con el instructivo GH-JEAES-INS-045, y presenta en la pregunta de inversión en educación la totalidad de candidatos y las novedades presentadas con los documentos requeridos en la convocatoria y los funcionarios que no cumplen los requisitos. En la pre-junta los asistentes (JEPHU-JEAES) aprueban o desaprueban el cumplimiento de los requisitos y recomiendan la priorización. De lo anterior se deja constancia en acta.</t>
  </si>
  <si>
    <t>Ejercer influencia o direccionar procesos de selección de candidatos para inversión de educación superior.</t>
  </si>
  <si>
    <t>Máximo un mes luego de evidenciada la materialización</t>
  </si>
  <si>
    <t>JEAES - JEPHU - JERLA - JEFAB - CEODE</t>
  </si>
  <si>
    <t>Soportes revisión procedimientos</t>
  </si>
  <si>
    <t>Verificar los puntos de control que hayan sido vulnerados para su análisis y ajustes correspondientes</t>
  </si>
  <si>
    <t>JEFAB - ESPECIALISTA TRABAJO SOCIAL PLANES Y SERVICIOS</t>
  </si>
  <si>
    <t>Circulares y comunicaciones de los planes de bienestar y criterios</t>
  </si>
  <si>
    <t xml:space="preserve">Cada vez que se programa la ejecución de un plan de bienestar, JEFAB envía oficio a las Unidades, estableciendo los criterios para determinar los candidatos. </t>
  </si>
  <si>
    <t>El Jefe Sección Familia y Bienestar Social del DEDHU, verifica que el personal postulado a los planes de bienestar, cumpla con los requisitos establecidos (desempeño superior y rotación del beneficio), dejando constancia en actas y listados del personal seleccionado.</t>
  </si>
  <si>
    <t>Seleccionar a los beneficiarios de los planes de bienestar sin el cumplimiento de las políticas establecidas (desempeño superior, rotación del beneficio).</t>
  </si>
  <si>
    <t>Acta y listado de asistencia.</t>
  </si>
  <si>
    <t>JEFAB realiza socialización a las Unidades del Reglamento de Alojamiento Militar</t>
  </si>
  <si>
    <t xml:space="preserve">El Comité Regional de alojamiento militar verifica  los requisitos establecidos en el reglamento de Alojamiento Militar, para la asignación de alojamiento militar en la Unidad, de lo cual dejará constancia en acta. </t>
  </si>
  <si>
    <t>Asignar  alojamiento militar sin el cumplimiento de los requisitos establecidos en el Reglamento de Alojamiento Militar</t>
  </si>
  <si>
    <t xml:space="preserve">En el desarrollo del proceso de selección de personal civil modalidad libre nombramiento y remoción, el Comité Interdisciplinario en las UMA analiza y verifica toda la documentación entregada por los aspirantes en la página web autorizada, certificando que cumplan con los requisitos mínimos exigidos en cada perfil, de acuerdo con la normatividad vigente. Si el aspirante no cumple con los requisitos mínimos exigidos según el perfil al cual se encuentra postulando, el funcionario encargado de estudiar la hoja de vida y los soportes documentales dejará el respectivo registro en la plataforma diseñada para tal fin. De lo anterior, se dejará constancia en acta. </t>
  </si>
  <si>
    <t>Seleccionar personal civil sin el cumplimiento de requisitos</t>
  </si>
  <si>
    <t>JERLA - DINOP</t>
  </si>
  <si>
    <t>Instructivo Actualizado</t>
  </si>
  <si>
    <t>Revisión del instructivo GH-JERLA-INS-013 Instructivo reporte novedades nómina a COFAC</t>
  </si>
  <si>
    <t>El Liquidador verifica mensualmente la fecha de recepción de las planillas de orden público, de acuerdo con los plazos establecidos en el instructivo GH-JERLA-INS-013, con el fin de establecer la alineación a los tiempos allí determinados, en caso de que la información halla sido enviada extemporáneamente, no se incluirá para el corte de nómina del mes, sino que se trabajará para el mes siguiente, de lo anterior se deja constancia en la firma de recibido del oficio radicado en Nómina.</t>
  </si>
  <si>
    <t>Tramité de la prima de orden público por fuera de los plazos establecidos</t>
  </si>
  <si>
    <t>JERLA - DICOM</t>
  </si>
  <si>
    <t>Procedimientos Actualizados</t>
  </si>
  <si>
    <t>Revisión y actualización del procedimiento de pago de viáticos y formalización de las comisiones operativas al interior del país.</t>
  </si>
  <si>
    <t xml:space="preserve">El responsable asignado en los DEDHU-DEPER  y en el nivel central, cada vez que recibe la solicitud de reconocimiento y pago de viáticos, verificará que esta cuente con la orden del día, misión cumplida, si hay lugar, el radio de no disponibilidad de alojamiento en la Unidad de destino,  y respectivas facturas, para efectuar la legalización de la comisión. En caso que se presenten novedades en la documentación, se informará al comisionado para subsanar dentro de los plazos establecidos. Si no se allega la documentación corregida, se liquidará de acuerdo con los términos iniciales. De lo anterior se dejará constancia en correo electrónico enviado al comisionado. En caso de no ser allegada la solicitud por el comisionado dentro de los plazos establecidos, no habrá lugar al trámite. </t>
  </si>
  <si>
    <t>Trámite de viáticos sin los soportes correspondientes</t>
  </si>
  <si>
    <t>Oficios de Comunicación</t>
  </si>
  <si>
    <t xml:space="preserve">Informar a la autoridad competente para iniciar investigación a que haya lugar. </t>
  </si>
  <si>
    <t>JERLA-DINOP</t>
  </si>
  <si>
    <t>Oficio Circular</t>
  </si>
  <si>
    <t>Difusión a las Unidad de las novedades comunes y requisitos para el trámite del pago de primas y subsidios</t>
  </si>
  <si>
    <t>El responsable asignado en los DEDHU-DEPER cada vez que solicite el reconocimiento de la prima de orden público adicional deberá efectuar la revisión minuciosa  de los soportes y requisitos establecidos en el procedimiento GH-JERLA-PR-035 Procedimiento primas, subsidios, indemnizaciones y bonificaciones personal militar y civil, así como lo dispuesto en el instructivo GH-JERLA-INS-013 Instructivo reporte novedades nómina a COFAC. De la anterior verificación se dejará constancia en oficio de trámite dirigido a la Jefatura de Relaciones Laborales, en caso de que la documentos no cumpla con los requisitos establecidos, se devolverá al solicitante.</t>
  </si>
  <si>
    <t>El personal encargado del trámite de los reconocimientos (prima cuerpo administrativo, antigüedad, instalación y subsidios) en SUMIL y SUCIV, cada vez que se reciban solicitudes de reconocimientos,  verificará el cumplimiento de requisitos, en caso de no cumplir los mismos o que los documentos presenten novedades, se devuelve la documentación con las observaciones mediante oficio al solicitante.</t>
  </si>
  <si>
    <t xml:space="preserve">Tramitar reconocimientos sin el cumplimiento de requisitos o con documentación incompleta
</t>
  </si>
  <si>
    <t xml:space="preserve">La información de la hoja de servicios que sirve de insumo para la liquidación de reconocimientos, es revisada por el encargado en el Área de Expedientes, para  verificar la información laboral que se utiliza en la liquidación de la prestaciones sociales. En los casos en que se requiera información adicional, se solicita mediante oficio a la Dirección de Personal, los certificados específicos (tiempos, subsidio familiar) con el fin de  verificar la veracidad de la información.  </t>
  </si>
  <si>
    <t xml:space="preserve">Registrar información errónea en el SIATH
</t>
  </si>
  <si>
    <t>El encargado de revisar mensualmente las nóminas prestacionales contra los actos administrativos de reconocimiento asignado en la Subdirección de Nómina, verificará las nominas para establecer la correspondencia de la misma, en caso de detectar novedades informará mediante correo electrónico al nominador las observaciones para realizar las correcciones requeridas y generar la nómina definitiva. De lo anterior, se genera como evidencia correos electrónicos con copia al Jefe de Área Trámite Prestacional.</t>
  </si>
  <si>
    <t>N° de convocatorias de inversión posgradual por vigencia, al interior del país. (meta: 1 semestral)
Reconocimientos  autorizados revisados/Reconocimientos autorizados con cumplimiento de requisitos
Índice de satisfacción de las actividades de bienestar y familia en la FAC
Índice de escalafonamiento inscripción (oficiales - suboficiales)
Nº nóminas salariales liquidadas/Número de nóminas salariales revisadas
Nº Nóminas prestacionales liquidadas / Nº de Nóminas prestacionales revisadas
Número de formatos Control Conflicto de Intereses recibidos (Meta: 15)</t>
  </si>
  <si>
    <t>JERLA-JEAES</t>
  </si>
  <si>
    <t>Realizar las gestiones correspondientes para el reintegro de recursos que hayan sido reconocidos  sin el cumplimiento de los requisitos</t>
  </si>
  <si>
    <t>Jefe DEDHU UMAS</t>
  </si>
  <si>
    <t>Soporte socialización (mensajes de correo, actas, órdenes semanales/del día)</t>
  </si>
  <si>
    <t xml:space="preserve">Realizar socialización respecto a los procedimientos de administración de personal y consolidación de información para actualización del SIATH. </t>
  </si>
  <si>
    <t xml:space="preserve">El revisor de la Su dirección de Nómina  verificará mensualmente la nómina salarial contra los soportes, para establecer la correspondencia de la misma, en caso de detectar novedades informará mediante correo electrónico al liquidador las observaciones para realizar las correcciones requeridas y generar la nómina definitiva. De lo anterior, se genera como evidencia correos electrónicos con copia al Técnico Especialista Novedades de nómina. </t>
  </si>
  <si>
    <t>Generación de pagos de reconocimientos sin cumplimiento de requisitos.
Asignación de estímulos sin cumplimiento de los requisitos.
*Incorporación y selección sin el cumplimiento de requisitos</t>
  </si>
  <si>
    <t>Generar liquidaciones sin contar con los debidos soportes en versión definitiva.</t>
  </si>
  <si>
    <t>Direccionar  procesos de incorporación, selección, trámite de reconocimientos, condecoraciones y estímulos</t>
  </si>
  <si>
    <t xml:space="preserve">Hace referencia a la posibilidad de que se soliciten o reciban dádivas o beneficios particulares, con el fin de ejercer influencia o direccionar procesos de incorporación, selección, trámite de reconocimientos, condecoraciones, estímulos y bienestar, con el propósito de obtener un beneficio personal o para terceros, afectando la imagen institucional en el contexto interno y externo, y generando afectación económica por posibles reconocimientos, asignación de estímulos o pagos, así como las implicaciones administrativas y legales asociadas. </t>
  </si>
  <si>
    <t xml:space="preserve">Posibilidad de recibir o solicitar cualquier dádiva o beneficio a nombre propio o de terceros para direccionar  procesos de incorporación, selección, trámite de reconocimientos, condecoraciones y estímulos. </t>
  </si>
  <si>
    <t>JEFAB-JEAES-JEPHU-CEODE</t>
  </si>
  <si>
    <t>JERLA - CEODE</t>
  </si>
  <si>
    <t>Informar a la autoridad competente para iniciar investigación a que haya lugar y  a otras entidad involucradas.
Realizar las gestiones correspondientes para el reintegro de recursos que se hayan podido recibir sin corresponder.</t>
  </si>
  <si>
    <t>Con el fin de verificar la información registrada en el SIATH, el Jefe del Departamento de Desarrollo Humano de cada Unidad FAC, mensualmente envía al CEODE la evidencia de actualización de datos de los funcionarios comparado con los datos almacenados del mes inmediatamente anterior.</t>
  </si>
  <si>
    <t>Novedades Detectadas registros SIATH: Registros revisados / Número de novedades detectadas en las selectivas mensuales JERLA</t>
  </si>
  <si>
    <t xml:space="preserve">Análisis de causas y formulación de acciones
Oficios de comunicación
</t>
  </si>
  <si>
    <t>Establecer la situación presentada, identificar sus causas y acciones correctivas requeridas
Informar al Jefe de la Jefatura y líder del proceso</t>
  </si>
  <si>
    <t>Jefe SECCO</t>
  </si>
  <si>
    <t>Reporte de Revisión</t>
  </si>
  <si>
    <t>La Sección Comando y Control, verificará trimestralmente​ los usuarios y permisos del SIATH para realizar depuración de usuarios (traslados, retiros) con el fin de que personal que ​cuente con permisos, tenga los accesos a los módulos que solo son de interés para esa Unidad o de acuerdo al cargo que desempeña dicho funcionario. En caso de detectar novedades, se realizará la desactivación de usuarios y permisos no requeridos.</t>
  </si>
  <si>
    <t>Con el fin de que la información registrada en el SIATH cuente con los soportes correspondientes, el responsable asignado en  de Relaciones Laborales verificará mensualmente que los registros en el SIATH de las condecoraciones, sanciones, ascensos e ingreso al escalafón, cuenten en este Sistema con el número y fecha del acto administrativo que lo soporta, de lo anterior se realizará revisión aleatoria dejando constancia en acta. En caso de evidenciar novedades se informará al responsable para realizar los ajustes requeridos.</t>
  </si>
  <si>
    <t xml:space="preserve">Uso inadecuado de los permisos autorizados al personal que registra información en los sistemas </t>
  </si>
  <si>
    <t>Incluir información de carácter laboral o personal sin soportes en el SIATH</t>
  </si>
  <si>
    <t>Se refiere a la posibilidad de que se soliciten o reciban dádivas o beneficios particulares, con el fin de manipular o incluir información  laboral o personal sin soportes en el SIATH.</t>
  </si>
  <si>
    <t xml:space="preserve">Posibilidad de recibir o solicitar cualquier dádiva o beneficio a nombre propio o de terceros para manipular o incluir sin soportes la información de carácter  laboral o personal en el sistema de información para la administración del talento humano.  </t>
  </si>
  <si>
    <t>JERLA-CEODE</t>
  </si>
  <si>
    <t>RC-GH-001</t>
  </si>
  <si>
    <t>RC-GH-002</t>
  </si>
  <si>
    <t>RC-GH-003</t>
  </si>
  <si>
    <t>RC-GH-004</t>
  </si>
  <si>
    <t>JESED</t>
  </si>
  <si>
    <t>Posibilidad de recibir o solicitar cualquier dádiva o beneficio a nombre propio o de terceros, en el que un integrante de operaciones de seguridad y defensa, se presta para cometer actos ilícitos, tráfico de material de guerra, equipo especial e intendencia, tráfico ilegal de sustancias, divisas y contrabando, a través de los controles de acceso, áreas externas, zonas perimetrales y restringidas.</t>
  </si>
  <si>
    <t>Cometer actos ilícitos, tráfico de material de guerra, equipo especial e intendencia, tráfico ilegal de sustancias, divisas y contrabando, a través de los controles de acceso, áreas externas, zonas perimetrales y restringidas.</t>
  </si>
  <si>
    <t xml:space="preserve">Procesos </t>
  </si>
  <si>
    <t xml:space="preserve"> Cometer actos ilícitos, tráfico de material de guerra, equipo especial e intendencia, tráfico ilegal de sustancias, divisas y contrabando, a través de los controles de acceso, áreas externas, zonas perimetrales y restringidas.</t>
  </si>
  <si>
    <t>Reputacional</t>
  </si>
  <si>
    <t>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</si>
  <si>
    <t xml:space="preserve">El Jefe de la Sección Planeamiento Operacional, mensualmente revisara el cumplimiento de los procedimientos y componentes establecidos para la protección del CF-PAEC, de manera directa o a través de revisores nombrados, selecciona uno de los procedimientos o componentes del sistema de protección del CF-PAEC establecidos en el formato de revisión del sistema de protección GA-JESED-FR-074. </t>
  </si>
  <si>
    <t>El Técnico Especialista Táctico Calidad y Doctrina, trimestralmente controlará y verificará en el SIEFA, el cumplimiento del plan de capacitación y entrenamiento de oficiales, suboficiales y soldados del Grupo o Escuadrón de seguridad y defensa para el desarrollo de las operaciones de protección del CF-PAEC, lineamientos de integridad, transparencia y riesgos del proceso, control que será evidenciado de acuerdo a formato GA-JESED-FR-139.</t>
  </si>
  <si>
    <t>Informe mensual Formato GA-JESED-FR-074</t>
  </si>
  <si>
    <t>Técnico Especialista Táctico Calidad y Doctrina</t>
  </si>
  <si>
    <t>Informar al CEOAF como segunda línea de defensa en el tema de riesgos sobre el posible hecho encontrado y marcar como alerta de posible materialización y solicitud de activación del plan de contingencia por materialización</t>
  </si>
  <si>
    <t>*Informes a SECON de la unidad militar informando sobre la novedad presentada por posible materialización 
*Apertura de la investigación formal de los hechos ocurridos en la materialización del riesgo si es el caso.
*Elaboración de lecciones aprendidas</t>
  </si>
  <si>
    <t>Comandante Grupo Seguridad y Defensa de Bases, Comandante Escuadrón Seguridad y Defensa de Bases, Jefe Jefatura Seguridad y Defensa de Bases</t>
  </si>
  <si>
    <t>Índice integral de capacidad de preservación y protección de la fuerza</t>
  </si>
  <si>
    <t>DIFIN</t>
  </si>
  <si>
    <t>Posibilidad de recibir o solicitar cualquier dádiva o beneficio a nombre propio o de terceros por un funcionario, que valiéndose de su cargo o de sus funciones en el área financiera, condiciona la realización eficiente de sus funciones para conveniencia propia o de un tercero.</t>
  </si>
  <si>
    <t>Afectación del impacto reputacional en relación por parte de los funcionarios condicionando las funciones de su cargo en el área financiera con intereses personales por ofrecimiento de dádivas en beneficio propio o de un tercero.</t>
  </si>
  <si>
    <t>Funcionario, que valiéndose de su cargo o de sus funciones en el área financiera, condiciona la realización eficiente de sus funciones</t>
  </si>
  <si>
    <t>Pérdidas derivadas de errores en la ejecución y administración de procesos/ Pérdida debido a actos de fraude, actuaciones irregulares, comisión de hechos delictivos abuso de confianza, apropiación indebida, incumplimiento de regulaciones legales o internas de la entidad</t>
  </si>
  <si>
    <t>El Analista Financiero de las Unidades Militares y el nivel central, realizará acta de selectiva bimestral con el objeto de determinar si los funcionarios que hacen parte de la cadena de pago, cumplen con los lineamientos establecidos para verificación certificaciones para pago y sus soportes, de acuerdo con los requisitos establecidos en la circular de "políticas y disposiciones de orden financiero para el pago de obligaciones contractuales y reglamentarias de la FAC".</t>
  </si>
  <si>
    <t>El Jefe Financiero coordinará el acta de socialización trimestral al personal sobre la normatividad vigente referente a los requisitos establecidos para efectuar pagos de los compromisos adquiridos por la FAC.</t>
  </si>
  <si>
    <t>Acta de selectiva de documentos y certificaciones para pagos.</t>
  </si>
  <si>
    <t xml:space="preserve">Jefe Financiero </t>
  </si>
  <si>
    <t>Bimestral</t>
  </si>
  <si>
    <t>Jefatura Administrativa</t>
  </si>
  <si>
    <t>10 días</t>
  </si>
  <si>
    <t xml:space="preserve">Cumplimiento meta de compromisos de adquisición bienes y servicios e Inversión / Cumplimiento meta de obligaciones de adquisición bienes y servicios e Inversión </t>
  </si>
  <si>
    <t>DICOP</t>
  </si>
  <si>
    <t xml:space="preserve">Posibilidad de recibir o solicitar cualquier dadiva o beneficio, a nombre propio o de terceros por Interés ilícito en su ejercicio a través de la manipulación, extralimitación y/o omisión de funciones en beneficio del contratista o de un tercero </t>
  </si>
  <si>
    <t>Funcionarios que valiéndose de su cargo o de sus funciones, condiciona la realización eficiente de sus funciones para la realización eficiente de sus funciones para su conveniencia.</t>
  </si>
  <si>
    <t>Interés ilícito en su ejercicio a través de la manipulación y/o extralimitación y/u omisión de
funciones en beneficio del contratista o de un tercero</t>
  </si>
  <si>
    <t>Pérdidas derivadas de errores en la ejecución y administración de procesos/Pérdida debido a actos de fraude, actuaciones irregulares, comisión de hechos delictivos abuso de confianza, apropiación indebida, incumplimiento de regulaciones legales o internas de la entidad</t>
  </si>
  <si>
    <t>El Jefe de Contratos del Nivel Central y Unidades Militares, realizará acta firmada mensual, referente al cumplimiento de las funciones y del reglamente disciplinario de los funcionarios en entidades públicas, con el objeto de garantizar que el personal inmerso en el proceso contractual recuerde las funciones y obligaciones como servidor público.</t>
  </si>
  <si>
    <t>El Jefe de Contratos del Nivel Central y Unidades Militares, realizará acta firmada semestral, referente al cumplimiento de las funciones y del reglamento disciplinario de los funcionarios en entidades públicas, con el objeto de garantizar que el personal inmerso en el proceso contractual recuerde las funciones y obligaciones como servidor público.</t>
  </si>
  <si>
    <t>Acta firmada mensual, referente al cumplimiento de las funciones y del reglamente disciplinario de los funcionarios en entidades públicas, con el objeto de garantizar que el personal inmerso en el proceso contractual recuerde las funciones y obligaciones como servidor público.</t>
  </si>
  <si>
    <t>El Jefe de Contratos del Nivel Central y Unidades Militares</t>
  </si>
  <si>
    <t>8 días</t>
  </si>
  <si>
    <t>Cumplimiento al plan de contratación</t>
  </si>
  <si>
    <t>ACOFA</t>
  </si>
  <si>
    <t>Posibilidad de recibir o solicitar cualquier dadiva o beneficio, a nombre propio o de terceros por fraude de los asociados al proceso contractual adelantado por ACOFA, atendiendo las quejas, denuncias o anónimos remitidos a la fuerza (inspección general, y entes de control), debido a posibles direccionamientos de procesos contractuales.</t>
  </si>
  <si>
    <t>Favorecimiento o sesgo  de proveedores que conllevaría realizar la adquisición de bienes y servicios no necesarios.</t>
  </si>
  <si>
    <t>Favorecimiento a proveedores en la etapa de estructuración (anexo técnico, análisis de la cotización más favorable y posterior negociación) y etapa de ejecución procesos abiertos (cotización y análisis de los datos recibidos), al suministrar información confidencial sobre las empresas participantes.</t>
  </si>
  <si>
    <t>Pérdida debido a actos de fraude, actuaciones irregulares, comisión de hechos delictivos abuso de confianza, apropiación indebida, incumplimiento de regulaciones legales o internas de la entidad</t>
  </si>
  <si>
    <t>El subdirector de adquisiciones ACOFA coordinará mensualmente, la realización de actas selectivas, con el propósito de establecer el seguimiento de los procesos cerrados y abiertos que permite evidenciar el factor de selección, asimismo los puntos de control que se establecen dentro Instructivo para contratación de bienes y servicios en el exterior.</t>
  </si>
  <si>
    <t>El Subdirector de Adquisiciones (ACOFA), coordinara semestralmente la elaboración  del Acta de socialización de principio, valores y comportamiento ético de los funcionarios con (plan dédalo).</t>
  </si>
  <si>
    <t>Actas  seguimiento  mensual de los procesos cerrados y abiertos que permite evidenciar el factor de selección, asimismo los puntos de control que se establecen dentro Instructivo para contratación de bienes y servicios en el exterior.</t>
  </si>
  <si>
    <t>Subdirector de Adquisiciones</t>
  </si>
  <si>
    <t>1 mes</t>
  </si>
  <si>
    <t>DILOS</t>
  </si>
  <si>
    <t>Posibilidad de recibir o solicitar cualquier dádiva o beneficio a nombre propio o de terceros para la adquisición de un servicio de suministro de tiquetes aéreos.</t>
  </si>
  <si>
    <t>Uso indebido del poder, apropiación de dineros públicos, beneficios a terceros</t>
  </si>
  <si>
    <t>*Uso indebido del poder
*Beneficio a terceros</t>
  </si>
  <si>
    <t>Los gestores de tiquetes aéreos de las Unidades Militares elaborarán oficio mensual relacionando los tiquetes aéreos solicitados indicando el estado (usado o no usado).</t>
  </si>
  <si>
    <t>El Subdirector de Movilidad del nivel central coordinará trimestralmente, con el propósito de validar la información del procedimiento de suministro de tiquetes aéreos y lineamientos de las actividades a cargo de los gestores de tiquetes aéreos de las Unidades Militares y nivel central, se gestionará por medio de la Dirección de los servicios el recordatorio por medio de oficio</t>
  </si>
  <si>
    <t>Oficio a Dilos con relación los tiquetes aéreos solicitados indicando el estado (usado o no usado).</t>
  </si>
  <si>
    <t>Subdirector de Movilidad</t>
  </si>
  <si>
    <t xml:space="preserve">Índice soporte logístico no aeronáutico </t>
  </si>
  <si>
    <t xml:space="preserve">Posibilidad de recibir o solicitar cualquier dádiva o beneficio a nombre propio o de terceros para utilizar indebidamente recursos públicos asignados al mantenimiento de vehículos de bomberos </t>
  </si>
  <si>
    <t xml:space="preserve">Utilizar indebidamente recursos públicos asignados al mantenimiento de vehículos de bomberos </t>
  </si>
  <si>
    <t>El Técnico Especialista Asistente Material y Equipo Bomberos del nivel central elabora, acta trimestral con el comité técnico (IGEFA), con el objeto de programar los mantenimientos a realizar a los vehículos de bomberos, según el presupuesto asignado.</t>
  </si>
  <si>
    <t>El Director Logístico de los Servicios, elabora presentación de alistamiento trimestral de vehículos de bomberos</t>
  </si>
  <si>
    <t>Acta trimestral de programación de mantenimientos de vehículos de bomberos</t>
  </si>
  <si>
    <t xml:space="preserve">Director Logístico de los Servicios </t>
  </si>
  <si>
    <t xml:space="preserve"> Director Logístico de los Servicios </t>
  </si>
  <si>
    <t>El Técnico Especialista Asistente Material y Equipo Bomberos del nivel central elabora verificación y consolidación de las actas de mantenimiento de los vehículos de bomberos en las unidades militares.</t>
  </si>
  <si>
    <t xml:space="preserve">Posibilidad de recibir o solicitar cualquier dádiva o beneficio a nombre propio o de terceros en la contratación de dotación de intendencia </t>
  </si>
  <si>
    <t>Posibles beneficios propios o a terceros en relación a la contratación de dotación e intendencia par el personal militar y civil de la FAC</t>
  </si>
  <si>
    <t>La Dirección Logística de los Servicios del nivel central coordinará mensualmente el seguimiento y entrega de reportes de justificación presupuestal, por medio de correos electrónicos, con el propósito de verificar los contratos de dotación e intendencia con el fin de confirmar el cumplimiento del objeto contractual.</t>
  </si>
  <si>
    <t xml:space="preserve">El Director Logístico de los Servicios, elabora acta socialización semestralmente las novedades presentadas en cada una de las etapas contractuales durante este lapso de tiempo, a todo el personal de estructuradores y supervisores.   </t>
  </si>
  <si>
    <t xml:space="preserve">Pantallazos correos seguimiento justificación presupuestal mensual  </t>
  </si>
  <si>
    <t>Director Logístico de los Servicios</t>
  </si>
  <si>
    <t>SUMAN</t>
  </si>
  <si>
    <t>Posibilidad de recibir o solicitar cualquier dádiva o beneficio a nombre propio o de terceros para desviación de los recursos públicos en adquisición de bienes y servicios de Logística Aeronáutica.</t>
  </si>
  <si>
    <t>Ineficiencia en la administración de los bienes y servicios requeridos por los procesos</t>
  </si>
  <si>
    <t>Servicios requeridos por los procesos Ineficiencia en la administración de los bienes</t>
  </si>
  <si>
    <t>El Comandante del Grupo Técnico de la Unidad Militar coordinará, la elaboración y entrega mensual de los informes de supervisión de contratos país, respecto a la adquisición de bienes y servicios para el mantenimiento de las aeronaves y equipo ETAA de la FAC.</t>
  </si>
  <si>
    <t>La Subdirección de Ingeniería y mantenimiento del nivel central realizara socialización  trimestral con el propósito de recordar las funciones de los supervisores de contratos país en los grupos técnicos de las Unidades Militares</t>
  </si>
  <si>
    <t>Elaboración y entrega mensual de los informes de supervisión de contratos país, respecto a la adquisición de bienes y servicios para el mantenimiento de las aeronaves y equipo ETAA de la FAC</t>
  </si>
  <si>
    <t>Subdirección de Mantenimiento y Unidades Militares</t>
  </si>
  <si>
    <t xml:space="preserve">Índice soporte logístico aeronáutico </t>
  </si>
  <si>
    <t>SUCOM</t>
  </si>
  <si>
    <t>Posibilidad de recibir o solicitar cualquier dádiva o beneficio a nombre propio o de terceros para desviar la entrega de combustible terrestre y aéreo</t>
  </si>
  <si>
    <t>Apropiarse de los recursos, bienes tangibles e intangibles por la acción u omisión, uso del poder, desviación de la gestión de lo público hacia beneficio privado debido a la adquisición de bienes y servicios sin los controles adecuados establecidos por la entidad.</t>
  </si>
  <si>
    <t>*Apropiación indebida de recursos.
*Alterar la información del formato GA-JELOG-FR-148</t>
  </si>
  <si>
    <t>El Almacenista de Combustibles de las Unidades Militares, elaborará mensualmente cargue, con el objetivo de validar la Medición diaria de combustibles de aviación por medio de verificaciones que ayuden a identificar perdidas de combustibles de acuerdo al formato GA-JELOG-FR-148.</t>
  </si>
  <si>
    <t>Detectivo</t>
  </si>
  <si>
    <t xml:space="preserve">El almacenista de Combustible de Aviación de las Unidades Militares elaborará mensualmente acta de verificación firmada de los sellos calibración de los Complejos de combustible aéreo con el fin de dar el cumplimiento de los procedimientos de descargue como números de sellos y cantidades volumétricas </t>
  </si>
  <si>
    <t>Formato GA-JELOG-FR-148 combustible de aviación diario.</t>
  </si>
  <si>
    <t>Almacenistas de Combustibles Unidades Militares.</t>
  </si>
  <si>
    <t>Segundo Comandante de la UMA y Subdirector de Combustible.</t>
  </si>
  <si>
    <t xml:space="preserve">Índice soporte logístico aeronáutico / Índice soporte logístico no aeronáutico </t>
  </si>
  <si>
    <t>El Comandante del Escuadrón de los Servicios de la Unidad Militar, elaborará mensualmente cargue, con el objetivo de validar la Medición diaria de combustibles de terrestre por medio de verificaciones que ayuden a identificar perdidas de combustibles de acuerdo al formato GA-JELOG-FR-148.</t>
  </si>
  <si>
    <t xml:space="preserve">El Comandante del Escuadrón de los Servicios de la Unidad Militar, elaborará mensualmente acta de verificación firmada de los sellos calibración de los Complejos combustible terrestre con el fin de dar el cumplimiento de los procedimientos de descargue como números de sellos y cantidades volumétricas </t>
  </si>
  <si>
    <t>Formato GA-JELOG-FR-148 combustible terrestre diario.</t>
  </si>
  <si>
    <t>El Comandante del Escuadrón de los Servicios de la Unidad Militar, coordinará mensualmente, con el fin de verificar el autocontrol del almacenista por medio de la realización de el Acta selectiva firmada de Combustible terrestre.</t>
  </si>
  <si>
    <t xml:space="preserve">Los Departamentos Financieros de las Unidades Militares Aéreas, realizaran selectiva mensual al proceso, con el fin de hacer seguimiento administrativo y de control del manejo de los combustibles de aviación y terrestre.  </t>
  </si>
  <si>
    <t>Acta general mensualmente, con el fin de verificar el autocontrol del almacenista por medio de la realización de el Acta selectiva firmada de Combustible terrestre.</t>
  </si>
  <si>
    <t>Oficinas Regionales de Control Interno y los Departamentos Financieros</t>
  </si>
  <si>
    <t>El Comandante del Escuadrón Abastecimientos de la Unidad Militar coordinará mensualmente, con el fin de verificar el autocontrol del almacenista por medio de la realización del Acta selectiva firmada de Combustible de aviación.</t>
  </si>
  <si>
    <t>El Comandante del Escuadrón Abastecimientos de la Unidad Militar coordinará acta de socialización cuatrimestral, con el fin de verificar los procedimientos  y puntos control establecidos en el manejo de combustible aviación.</t>
  </si>
  <si>
    <t>Acta general mensualmente, con el fin de verificar el autocontrol del almacenista por medio de la realización de el Acta selectiva firmada de Combustible aviación.</t>
  </si>
  <si>
    <t>Subdirección de Combustibles</t>
  </si>
  <si>
    <t>La Subdirección de Combustible del nivel central, coordinará mensualmente, con el fin de realizar verificación en el sistema SAP vs. los vales, tiquetes o comprobantes de suministro que se efectúan mensualmente, reporte que se realizara por medio de oficio de los saldos pendientes y cruce de información</t>
  </si>
  <si>
    <t>La Subdirección de Combustibles coordinara acta semestral respecto a las políticas de seguimiento y control de los vales tiquetes o comprobantes de suministro que se efectúan mensualmente, con el propósito de establecer  seguimiento desde la Subdirección de Combustibles a las Unidades Militares</t>
  </si>
  <si>
    <t>Oficio saldos pendientes y cruce de información</t>
  </si>
  <si>
    <t>Jefe Aérea Seguimiento y Control SUCOM.</t>
  </si>
  <si>
    <t>La Subdirección de Combustibles del nivel central, coordinará el análisis mensual, con el fin de establecer y validar el control de los recursos por combustible en galones y de presupuesto recibido proveniente de convenios, recursos ordinarios, prestamos reintegros entre otros y sus entregas por medio de una plantilla Excel.</t>
  </si>
  <si>
    <t>La Subdirección de Combustibles del nivel central, coordinará acta de socialización semestral, con propósito de verificar  los procedimientos establecidos para manejo de combustible de aviación y terrestre.</t>
  </si>
  <si>
    <t>Reporte plantilla Excel de análisis de combustible de convenios  , recursos ordinarios, prestamos reintegros entre otros y sus entregas.</t>
  </si>
  <si>
    <t>La Subdirección de Combustible del nivel central, coordinará mensualmente la realización del acta de la Junta Institucional de Combustible JEMFA, con el fin de hacer el seguimiento de las necesidades y novedades presentadas en el combustible terrestre y aéreo en la FAC</t>
  </si>
  <si>
    <t xml:space="preserve">Oficios de retroalimentación mensual de la verificación de juntas de combustible de aviación y terrestre </t>
  </si>
  <si>
    <t>Acta de Junta Institucional de Combustible JEMFA firmada.</t>
  </si>
  <si>
    <t>El Comandante del Escuadrón de los Servicios de la Unidad Militar, coordinará la realización mensual del acta general de junta de combustible terrestre de acuerdo a (justificación de los consumos de combustibles verificados contra el sistema SAP), con el fin de hacer el seguimiento de las necesidades y novedades presentadas en el combustible terrestre</t>
  </si>
  <si>
    <t>El comandante del escuadrón de los servicios coordinara la elaboración de acta trimestral respecto a la políticas de manejo, control y seguimiento de los consumos de suministro de Combustible terrestre.</t>
  </si>
  <si>
    <t>Acta general  Junta Combustible Terrestre Unidad Militar firmada.</t>
  </si>
  <si>
    <t>Comandante Escuadrón de los Servicios</t>
  </si>
  <si>
    <t>El Comandante del Escuadrón Abastecimiento Unidad Militar, coordinará la realización mensual del acta general de junta de combustible de aviación (justificación de los consumos de combustibles verificados contra el sistema SAP), con el fin de hacer el seguimiento de las necesidades y novedades presentadas en el combustible aéreo.</t>
  </si>
  <si>
    <t>El comandante del escuadrón abastecimiento coordinara la elaboración de acta trimestral respecto a la políticas de manejo, control y seguimiento de los consumos de suministro de Combustible de aviación.</t>
  </si>
  <si>
    <t>Acta de Junta Combustible de Aviación Unidad Militar firmada.</t>
  </si>
  <si>
    <t>Comandante Escuadrón Abastecimiento.</t>
  </si>
  <si>
    <t>RC-GA-001</t>
  </si>
  <si>
    <t>RC-GA-002</t>
  </si>
  <si>
    <t>RC-GA-003</t>
  </si>
  <si>
    <t>RC-GA-004</t>
  </si>
  <si>
    <t>RC-GA-005</t>
  </si>
  <si>
    <t>RC-GA-006</t>
  </si>
  <si>
    <t>RC-GA-007</t>
  </si>
  <si>
    <t>RC-GA-008</t>
  </si>
  <si>
    <t>RC-GA-009</t>
  </si>
  <si>
    <t>OCOES</t>
  </si>
  <si>
    <t>Que un servidor público utilice los medios de comunicación institucionales (cuentas de redes sociales, página web, emisora radial, programa de televisión y correo masivo.) para promocionar contenidos, publicidad,  logos  de empresas y/o personas naturales, que no tengan ningún tipo de vínculo con la Fuerza Aeroespacial Colombiana y no estén previamente autorizadas por el Alto Mando de la Institución,  para obtener  beneficios económicos personales.</t>
  </si>
  <si>
    <t xml:space="preserve">Falta de cumplimiento a los deberes propios del cargo, extralimitación de funciones o por incumplimiento a la disciplina.
Desconocimiento del Manual de Ética Militar Aérea.
Desconocimiento de la Misión-Visión y Políticas Institucionales </t>
  </si>
  <si>
    <t>El Especialista Estratégico Prospectiva y Gestión de las Comunicaciones socializará una vez en el trimestre, mediante consejo de redacción la responsabilidad  de difundir información en medios institucionales y el Capítulo 2-Fundamentos Éticos del Código de Ética Militar Aérea -CETMA al personal OCOES que integra el proceso en el nivel central.</t>
  </si>
  <si>
    <t xml:space="preserve">Acta y listado de asistencia
</t>
  </si>
  <si>
    <t>Especialista Estratégico Prospectiva y Gestión de las Comunicaciones</t>
  </si>
  <si>
    <t>01/01/2024 01/04/2024 01/07/2024 01/10/2024</t>
  </si>
  <si>
    <t>26/03/2024 
 28/06/2024 
27/09/2024 
27/12/2024</t>
  </si>
  <si>
    <t>1. Rectificación en medios de comunicación institucionales de la información.
2. Informa por escrito el hecho a entes de control en la Fuerza.</t>
  </si>
  <si>
    <t xml:space="preserve">Jefe OCOES
</t>
  </si>
  <si>
    <t>Verificación y corrección del riesgo, inmediatamente a su  materialización.</t>
  </si>
  <si>
    <t xml:space="preserve">Falta de cumplimiento a los deberes propios del cargo, extralimitación de funciones o por incumplimiento a la disciplina.
Desconocimiento del Manual de Ética Militar Aérea.
Desconocimiento de la Misión-Visión y Políticas Institucionales (valores y principios)
</t>
  </si>
  <si>
    <t>Jefe Oficina Comunicaciones Estratégicas</t>
  </si>
  <si>
    <t>Inmediatamente posterior a su  materialización.</t>
  </si>
  <si>
    <t>Posibilidad de recibir o solicitar dinero y/o algún beneficio a nombre propio o de terceros, para promocionar o difundir contenidos publicitarios e información externa de empresas y/o personas naturales, en los medios institucionales de la Fuerza Aeroespacial Colombiana.</t>
  </si>
  <si>
    <t>Comportamiento no ético del Servidor Público, debido al incumplimiento de la normatividad Ley 1862 de 2017 Congreso de la República de Colombia y Ley 1407 DE 2010</t>
  </si>
  <si>
    <t xml:space="preserve">Búsqueda de beneficios económicos personales o de terceros por parte de un servidor público
</t>
  </si>
  <si>
    <t>1. Los Jefes de Área que integran OCOES deben eliminar y/o rectificar los contenidos difundidos.
2. El Jefe Oficina Comunicaciones Estratégicas informa  por escrito a entes de control en la Fuerza.</t>
  </si>
  <si>
    <t>Direccionamiento Estratégico</t>
  </si>
  <si>
    <t>Posibilidad de desviar de manera indebida los recursos de la Revista Aeronáutica, por parte de un servidor público, a causa de obtener un benéfico propio o de terceros</t>
  </si>
  <si>
    <t>Que un servidor público desvié los recursos de la  Revista Aeronáutica, para obtener beneficios a nombre propio o de terceros, incurriendo en faltas disciplinarias</t>
  </si>
  <si>
    <t>Desviación indebida de recursos públicos por acción u omisión por parte de un servidor público asignado a la Revista Aeronáutica, para obtener  beneficios propios o de terceros ajenos a la Fuerza</t>
  </si>
  <si>
    <t>El Outsourcing Contable socializará trimestralmente acerca de las políticas y requisitos contables necesarios para la legalidad de todas las transacciones que se realizan en la Revista Aeronáutica.</t>
  </si>
  <si>
    <t>El Especialista en Mercadeo -Revista Aeronáutica es el encargado de realizar el acta con listado de asistencia de la socialización que realizará el Outsourcing Contable.</t>
  </si>
  <si>
    <t>El Especialista en Mercadeo -Revista Aeronáutica</t>
  </si>
  <si>
    <t xml:space="preserve">1. El Jefe Oficina Comunicaciones Estratégicas informará  por escrito a entes de control en la Fuerza.
2. Auditoria Contable por parte de la Inspección General de la Fuerza Aérea Colombiana, dependencia que elaborará informe sobre la auditoría.
</t>
  </si>
  <si>
    <t xml:space="preserve"> 1. Evidencia  por escrito informando el hecho.
2.  Solicita el informe escrito sobre la auditoría realizada por IGEFA.</t>
  </si>
  <si>
    <r>
      <t xml:space="preserve">El Especialista Estratégico Prospectiva y Gestión de las Comunicaciones socializará una vez al trimestre con el nivel central las siguientes temáticas, dejando como soporte acta con listado de asistencia.
1. Buen manejo de los medios de comunicación institucionales 
2. Acciones legales que implican permitir la apertura de los medios institucionales a empresas y/o personas naturales en beneficio económico personal.  </t>
    </r>
    <r>
      <rPr>
        <sz val="12"/>
        <color rgb="FFFF0000"/>
        <rFont val="Arial"/>
        <family val="2"/>
      </rPr>
      <t xml:space="preserve">
</t>
    </r>
  </si>
  <si>
    <t>El Especialista en Mercadeo -Revista Aeronáutica cargará trimestralmente en la SVE el Balance Contable en formato pdf, firmado por el Director de la Revista y por el contador de la misma.</t>
  </si>
  <si>
    <t>RC-DE-001</t>
  </si>
  <si>
    <t>RC-DE-002</t>
  </si>
  <si>
    <t xml:space="preserve">IGEFA </t>
  </si>
  <si>
    <t xml:space="preserve"> Posibilidad de recibir o solicitar dádivas o beneficios a nombre propio o de terceros, para cumplir las funciones de inspección, investigación de sucesosy gestión de las denuncias por posibles hechos de corrupción.</t>
  </si>
  <si>
    <t>Demostrar intención de omitir o manipular información para obtener un beneficio o beneficiar u hostigar a un tercero, durante el ejercicio de los roles de control interno, durante las investigaciones de Eventos de Seguridad Operacional y durante la gestión de las denuncias por posibles hechos de corrupción.</t>
  </si>
  <si>
    <t>Quejas o denuncias por obtención de beneficios propios o para un tercero</t>
  </si>
  <si>
    <t>Posibles comportamientos no éticos del personal; hurtos activos; Fraude interno (corrupción, soborno).</t>
  </si>
  <si>
    <t xml:space="preserve">El inspector líder/responsable,  verifica mensualmente que el plan de inspección se ejecute de acuerdo a los lineamientos establecidos en el plan y de acuerdo al Reglamento de Inspección y Control.
 Evidencia : Plan de Inspección 
</t>
  </si>
  <si>
    <t>improbable</t>
  </si>
  <si>
    <t>IGEFA/DIINS</t>
  </si>
  <si>
    <t>1/02/2024
1/03/2024
1/04/2024
2/05/2024
3/06/2024
2/07/2024
1/08/2024
2/09/2024
1/10/2024
1/11/2024
2/12/2024</t>
  </si>
  <si>
    <t>29/02/2024
29/03/2024
29/04/2024
31/05/2024
28/06/2024
31/07/2024
30/08/2024
30/09/2024
31/10/2024
29/11/2024
30/12/2024</t>
  </si>
  <si>
    <t>1. Comunicar el hecho al competente
2. Nombrar un equipo para:
 Inspeccionar,  investigar el suceso y realizar la gestión de las denuncias por posibles hechos de corrupción de acuerdo al caso</t>
  </si>
  <si>
    <t xml:space="preserve">Documentos 
oficios
Actas 
Informes </t>
  </si>
  <si>
    <t>Inspección General FAC "Según sea el caso DIINS, DISOP, OFINT"</t>
  </si>
  <si>
    <t xml:space="preserve">RESULTADO DE SEGURIDAD OPERACIONAL 
ÍNDICE DE ANÁLISIS Y SEGUIMIENTO DE PQRSD POR POSIBLES HECHOS DE CORRUPCIÓN
%CUMPLIMIENTO DEL PROGRAMA DE INSPECCIONES </t>
  </si>
  <si>
    <t xml:space="preserve">Actas de inducción 
Presentaciones </t>
  </si>
  <si>
    <t xml:space="preserve">El Subdirector de Investigación de Seguridad Operacional, en forma permanente (mensualmente), supervisa y controla que se apliquen las medidas de seguridad establecidas  para la debida custodia de la información sensible de las investigaciones (informe final, pruebas, entrevistas y de más documentos). En caso de observar vulnerabilidad de los controles deberán tomar las acciones pertinentes y evaluar la necesidad de nuevos controles. Evidencia:  Acta </t>
  </si>
  <si>
    <t>Establecer y socializar lineamientos que permitan al personal de Seguridad Operacional, determinar el caso de  impedimento que pueda  interferir o influenciar el juicio del investigador de accidentes designado y establecer las acciones a tomar para para la resolución de conflictos de interés.</t>
  </si>
  <si>
    <t>IGEFA/DISOP</t>
  </si>
  <si>
    <t>El jefe Oficina de Integridad de forma permanente (mensualmente)supervisa que se apliquen las medidas para la reserva de la información de las denuncias (informes, pruebas, denunciante y demás documentos),  Evidencia: Acta</t>
  </si>
  <si>
    <t>Supervisar que se realice un documento para reserva de la información de las denuncias por posibles hechos de corrupción.</t>
  </si>
  <si>
    <t>Documento de reserva de la información.</t>
  </si>
  <si>
    <t xml:space="preserve">IGEFA/OFINT </t>
  </si>
  <si>
    <t>RC-IS-001</t>
  </si>
  <si>
    <t xml:space="preserve">No Aplica </t>
  </si>
  <si>
    <t>Omisión o manipulación de información en el ejercicio de las funciones de inspección, investigación de sucesos de la gestión de las denuncias por posibles hechos de corrupción</t>
  </si>
  <si>
    <t>Socializar los principios del inspector y los lineamientos para determinar impedimentos  que interfieran o influencien el juicio del inspector designado y establecer las acciones a tomar para para la resolución de conflictos de interés.</t>
  </si>
  <si>
    <t xml:space="preserve">Actas de socialización
(debe contener las inspecciones a realizar, validación perfiles del inspector y que no se presente conflicto de interés) </t>
  </si>
  <si>
    <t>Verificar que los equipos inspectores designados cumplan los principios del inspector  y los requisitos establecidos (inspector líder, inspector, experto técnico, observados)</t>
  </si>
  <si>
    <t>Planes de Inspección Verificados por el Inspector Líder de la misma</t>
  </si>
  <si>
    <t>Inducción al cargos de personal IGEFA-DIINS-ORICO-Socialización principios, valores y conflicto de intereses</t>
  </si>
  <si>
    <t xml:space="preserve">
Actas de socialización de lineamientos, casos de interés, entre otros 
Presentaciones casos de interés  </t>
  </si>
  <si>
    <t>Gestión de Apoyo</t>
  </si>
  <si>
    <t>Control de Cambios</t>
  </si>
  <si>
    <t>Fecha de Publicación:</t>
  </si>
  <si>
    <t>Gestión Humana</t>
  </si>
  <si>
    <t>Versión:</t>
  </si>
  <si>
    <t>1.0</t>
  </si>
  <si>
    <t>Inspección, Control y Gestión de la Seguridad Operacional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</si>
</sst>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54" x14ac:knownFonts="1">
    <font>
      <sz val="11"/>
      <color theme="1"/>
      <name val="Aptos Narrow"/>
      <family val="2"/>
      <scheme val="minor"/>
    </font>
    <font>
      <b/>
      <sz val="11"/>
      <color theme="0"/>
      <name val="Aptos Narrow"/>
      <family val="2"/>
      <scheme val="minor"/>
    </font>
    <font>
      <b/>
      <sz val="11"/>
      <color theme="1"/>
      <name val="Aptos Narrow"/>
      <family val="2"/>
      <scheme val="minor"/>
    </font>
    <font>
      <b/>
      <sz val="12"/>
      <name val="Arial"/>
      <family val="2"/>
    </font>
    <font>
      <sz val="12"/>
      <name val="Arial"/>
      <family val="2"/>
    </font>
    <font>
      <sz val="10"/>
      <color theme="1"/>
      <name val="Arial"/>
      <family val="2"/>
    </font>
    <font>
      <b/>
      <sz val="10"/>
      <color theme="1"/>
      <name val="Arial"/>
      <family val="2"/>
    </font>
    <font>
      <sz val="10"/>
      <color indexed="8"/>
      <name val="Arial"/>
      <family val="2"/>
    </font>
    <font>
      <b/>
      <sz val="10"/>
      <name val="Arial"/>
      <family val="2"/>
    </font>
    <font>
      <sz val="10"/>
      <name val="Arial"/>
      <family val="2"/>
    </font>
    <font>
      <sz val="11"/>
      <color theme="1"/>
      <name val="Arial"/>
      <family val="2"/>
    </font>
    <font>
      <b/>
      <sz val="11"/>
      <name val="Arial"/>
      <family val="2"/>
    </font>
    <font>
      <sz val="12"/>
      <color theme="1"/>
      <name val="Arial"/>
      <family val="2"/>
    </font>
    <font>
      <sz val="11"/>
      <name val="Arial"/>
      <family val="2"/>
    </font>
    <font>
      <sz val="9"/>
      <color theme="1"/>
      <name val="Arial"/>
      <family val="2"/>
    </font>
    <font>
      <sz val="9"/>
      <name val="Arial"/>
      <family val="2"/>
    </font>
    <font>
      <sz val="9"/>
      <color indexed="81"/>
      <name val="Tahoma"/>
      <family val="2"/>
    </font>
    <font>
      <b/>
      <sz val="9"/>
      <color indexed="81"/>
      <name val="Tahoma"/>
      <family val="2"/>
    </font>
    <font>
      <b/>
      <u/>
      <sz val="9"/>
      <color indexed="81"/>
      <name val="Tahoma"/>
      <family val="2"/>
    </font>
    <font>
      <b/>
      <sz val="10"/>
      <name val="Trebuchet MS"/>
      <family val="2"/>
    </font>
    <font>
      <sz val="10"/>
      <color theme="1"/>
      <name val="Aptos Narrow"/>
      <family val="2"/>
      <scheme val="minor"/>
    </font>
    <font>
      <b/>
      <sz val="14"/>
      <color theme="0"/>
      <name val="Aptos Narrow"/>
      <family val="2"/>
      <scheme val="minor"/>
    </font>
    <font>
      <b/>
      <sz val="24"/>
      <color theme="0"/>
      <name val="Aptos Narrow"/>
      <family val="2"/>
      <scheme val="minor"/>
    </font>
    <font>
      <b/>
      <sz val="10"/>
      <color theme="0"/>
      <name val="Arial"/>
      <family val="2"/>
    </font>
    <font>
      <b/>
      <sz val="22"/>
      <color theme="1"/>
      <name val="Aptos Narrow"/>
      <family val="2"/>
      <scheme val="minor"/>
    </font>
    <font>
      <b/>
      <sz val="26"/>
      <color theme="1"/>
      <name val="Aptos Narrow"/>
      <family val="2"/>
      <scheme val="minor"/>
    </font>
    <font>
      <b/>
      <sz val="28"/>
      <color theme="1"/>
      <name val="Aptos Narrow"/>
      <family val="2"/>
      <scheme val="minor"/>
    </font>
    <font>
      <sz val="11"/>
      <color theme="1"/>
      <name val="Aptos Narrow"/>
      <family val="2"/>
      <scheme val="minor"/>
    </font>
    <font>
      <b/>
      <sz val="16"/>
      <color theme="0"/>
      <name val="Aptos Narrow"/>
      <family val="2"/>
      <scheme val="minor"/>
    </font>
    <font>
      <b/>
      <sz val="11"/>
      <color theme="0"/>
      <name val="Arial"/>
      <family val="2"/>
    </font>
    <font>
      <b/>
      <sz val="12"/>
      <color theme="0"/>
      <name val="Arial"/>
      <family val="2"/>
    </font>
    <font>
      <b/>
      <sz val="10"/>
      <color theme="2" tint="-0.89999084444715716"/>
      <name val="Arial"/>
      <family val="2"/>
    </font>
    <font>
      <b/>
      <sz val="11"/>
      <color theme="2" tint="-0.89999084444715716"/>
      <name val="Arial"/>
      <family val="2"/>
    </font>
    <font>
      <sz val="11"/>
      <color theme="2" tint="-0.89999084444715716"/>
      <name val="Arial"/>
      <family val="2"/>
    </font>
    <font>
      <sz val="8"/>
      <name val="Aptos Narrow"/>
      <family val="2"/>
      <scheme val="minor"/>
    </font>
    <font>
      <i/>
      <sz val="12"/>
      <color theme="0"/>
      <name val="Arial"/>
      <family val="2"/>
    </font>
    <font>
      <sz val="12"/>
      <color theme="0"/>
      <name val="Arial"/>
      <family val="2"/>
    </font>
    <font>
      <b/>
      <sz val="36"/>
      <color theme="0"/>
      <name val="Aptos Narrow"/>
      <family val="2"/>
      <scheme val="minor"/>
    </font>
    <font>
      <sz val="11"/>
      <color theme="0"/>
      <name val="Aptos Narrow"/>
      <family val="2"/>
      <scheme val="minor"/>
    </font>
    <font>
      <b/>
      <sz val="9"/>
      <color theme="1"/>
      <name val="Arial"/>
      <family val="2"/>
    </font>
    <font>
      <b/>
      <sz val="12"/>
      <color theme="2" tint="-0.89999084444715716"/>
      <name val="Arial"/>
      <family val="2"/>
    </font>
    <font>
      <b/>
      <sz val="12"/>
      <color theme="0"/>
      <name val="Aptos Narrow"/>
      <family val="2"/>
      <scheme val="minor"/>
    </font>
    <font>
      <sz val="12"/>
      <color theme="2" tint="-0.89999084444715716"/>
      <name val="Arial"/>
      <family val="2"/>
    </font>
    <font>
      <b/>
      <sz val="12"/>
      <color theme="1"/>
      <name val="Aptos Narrow"/>
      <family val="2"/>
      <scheme val="minor"/>
    </font>
    <font>
      <b/>
      <sz val="12"/>
      <color theme="1"/>
      <name val="Arial"/>
      <family val="2"/>
    </font>
    <font>
      <sz val="12"/>
      <color rgb="FFFF0000"/>
      <name val="Arial"/>
      <family val="2"/>
    </font>
    <font>
      <b/>
      <sz val="14"/>
      <color theme="1"/>
      <name val="Arial"/>
      <family val="2"/>
    </font>
    <font>
      <sz val="9"/>
      <color rgb="FF333333"/>
      <name val="Arial"/>
      <family val="2"/>
    </font>
    <font>
      <sz val="12"/>
      <color rgb="FF333333"/>
      <name val="Arial"/>
      <family val="2"/>
    </font>
    <font>
      <b/>
      <sz val="36"/>
      <color theme="0"/>
      <name val="Aptos Narrow"/>
      <family val="2"/>
    </font>
    <font>
      <sz val="48"/>
      <color theme="0"/>
      <name val="Amasis MT Pro Black"/>
      <family val="1"/>
    </font>
    <font>
      <b/>
      <sz val="20"/>
      <color theme="0"/>
      <name val="Aptos Narrow"/>
      <family val="2"/>
      <scheme val="minor"/>
    </font>
    <font>
      <b/>
      <sz val="11"/>
      <color theme="1"/>
      <name val="ADLaM Display"/>
    </font>
    <font>
      <sz val="11"/>
      <color theme="1"/>
      <name val="ADLaM Display"/>
    </font>
  </fonts>
  <fills count="2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2060"/>
        <bgColor indexed="64"/>
      </patternFill>
    </fill>
    <fill>
      <patternFill patternType="solid">
        <fgColor rgb="FFFF000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3" tint="0.89999084444715716"/>
        <bgColor indexed="64"/>
      </patternFill>
    </fill>
    <fill>
      <patternFill patternType="solid">
        <fgColor theme="9" tint="0.39997558519241921"/>
        <bgColor indexed="64"/>
      </patternFill>
    </fill>
    <fill>
      <patternFill patternType="solid">
        <fgColor rgb="FFC00000"/>
        <bgColor indexed="64"/>
      </patternFill>
    </fill>
    <fill>
      <patternFill patternType="solid">
        <fgColor theme="5" tint="0.39997558519241921"/>
        <bgColor indexed="64"/>
      </patternFill>
    </fill>
    <fill>
      <patternFill patternType="solid">
        <fgColor rgb="FF0070C0"/>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rgb="FFFFC000"/>
        <bgColor indexed="64"/>
      </patternFill>
    </fill>
    <fill>
      <patternFill patternType="solid">
        <fgColor rgb="FF00B0F0"/>
        <bgColor indexed="64"/>
      </patternFill>
    </fill>
    <fill>
      <patternFill patternType="solid">
        <fgColor theme="7" tint="0.79998168889431442"/>
        <bgColor indexed="64"/>
      </patternFill>
    </fill>
    <fill>
      <patternFill patternType="solid">
        <fgColor theme="4" tint="-0.499984740745262"/>
        <bgColor indexed="64"/>
      </patternFill>
    </fill>
  </fills>
  <borders count="6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9" fillId="0" borderId="0"/>
    <xf numFmtId="9" fontId="27" fillId="0" borderId="0" applyFont="0" applyFill="0" applyBorder="0" applyAlignment="0" applyProtection="0"/>
  </cellStyleXfs>
  <cellXfs count="491">
    <xf numFmtId="0" fontId="0" fillId="0" borderId="0" xfId="0"/>
    <xf numFmtId="0" fontId="0" fillId="2" borderId="1" xfId="0" applyFill="1" applyBorder="1"/>
    <xf numFmtId="0" fontId="0" fillId="2" borderId="2" xfId="0" applyFill="1" applyBorder="1" applyAlignment="1">
      <alignment horizontal="center"/>
    </xf>
    <xf numFmtId="0" fontId="3" fillId="2" borderId="3" xfId="0" applyFont="1" applyFill="1" applyBorder="1" applyAlignment="1">
      <alignment horizontal="center" vertical="center" wrapText="1"/>
    </xf>
    <xf numFmtId="0" fontId="4" fillId="0" borderId="3" xfId="0" applyFont="1" applyBorder="1" applyAlignment="1">
      <alignment horizontal="center" vertical="center"/>
    </xf>
    <xf numFmtId="0" fontId="0" fillId="2" borderId="0" xfId="0" applyFill="1"/>
    <xf numFmtId="0" fontId="0" fillId="2" borderId="4" xfId="0" applyFill="1" applyBorder="1"/>
    <xf numFmtId="0" fontId="0" fillId="2" borderId="5" xfId="0" applyFill="1" applyBorder="1" applyAlignment="1">
      <alignment horizontal="center"/>
    </xf>
    <xf numFmtId="0" fontId="0" fillId="2" borderId="6" xfId="0" applyFill="1" applyBorder="1"/>
    <xf numFmtId="0" fontId="0" fillId="2" borderId="7" xfId="0" applyFill="1" applyBorder="1" applyAlignment="1">
      <alignment horizontal="center"/>
    </xf>
    <xf numFmtId="164" fontId="4" fillId="0" borderId="3" xfId="0" applyNumberFormat="1" applyFont="1" applyBorder="1" applyAlignment="1">
      <alignment horizontal="center" vertical="center"/>
    </xf>
    <xf numFmtId="0" fontId="5" fillId="0" borderId="0" xfId="0" applyFont="1"/>
    <xf numFmtId="0" fontId="6" fillId="0" borderId="0" xfId="0" applyFont="1"/>
    <xf numFmtId="0" fontId="5" fillId="2" borderId="0" xfId="0" applyFont="1" applyFill="1"/>
    <xf numFmtId="0" fontId="9" fillId="2" borderId="0" xfId="0" applyFont="1" applyFill="1" applyAlignment="1">
      <alignment horizontal="center" vertical="center" wrapText="1"/>
    </xf>
    <xf numFmtId="0" fontId="10" fillId="2" borderId="0" xfId="0" applyFont="1" applyFill="1"/>
    <xf numFmtId="0" fontId="12" fillId="0" borderId="0" xfId="0" applyFont="1" applyAlignment="1">
      <alignment horizontal="justify" vertical="center" wrapText="1"/>
    </xf>
    <xf numFmtId="0" fontId="14" fillId="2" borderId="3" xfId="0" applyFont="1" applyFill="1" applyBorder="1" applyAlignment="1" applyProtection="1">
      <alignment horizontal="center" vertical="center" wrapText="1"/>
      <protection locked="0"/>
    </xf>
    <xf numFmtId="0" fontId="1" fillId="7" borderId="0" xfId="0" applyFont="1" applyFill="1"/>
    <xf numFmtId="0" fontId="0" fillId="0" borderId="0" xfId="0" applyAlignment="1">
      <alignment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xf>
    <xf numFmtId="9" fontId="0" fillId="0" borderId="0" xfId="0" applyNumberFormat="1"/>
    <xf numFmtId="0" fontId="1" fillId="7" borderId="0" xfId="0" applyFont="1" applyFill="1" applyAlignment="1">
      <alignment wrapText="1"/>
    </xf>
    <xf numFmtId="0" fontId="10" fillId="2" borderId="0" xfId="0" applyFont="1" applyFill="1" applyAlignment="1">
      <alignment horizontal="center"/>
    </xf>
    <xf numFmtId="0" fontId="14" fillId="2" borderId="0" xfId="0" applyFont="1" applyFill="1" applyAlignment="1">
      <alignment horizontal="center" vertical="center"/>
    </xf>
    <xf numFmtId="0" fontId="12" fillId="0" borderId="0" xfId="0" applyFont="1" applyAlignment="1">
      <alignment horizontal="center" vertical="center" wrapText="1"/>
    </xf>
    <xf numFmtId="9" fontId="0" fillId="0" borderId="0" xfId="0" applyNumberFormat="1" applyAlignment="1">
      <alignment horizontal="center"/>
    </xf>
    <xf numFmtId="0" fontId="0" fillId="2" borderId="0" xfId="0" applyFill="1" applyAlignment="1">
      <alignment horizontal="center"/>
    </xf>
    <xf numFmtId="0" fontId="11" fillId="5" borderId="15" xfId="0" applyFont="1" applyFill="1" applyBorder="1" applyAlignment="1">
      <alignment horizontal="center" vertical="center" wrapText="1"/>
    </xf>
    <xf numFmtId="0" fontId="23" fillId="14" borderId="15" xfId="0" applyFont="1" applyFill="1" applyBorder="1" applyAlignment="1">
      <alignment horizontal="center" vertical="center" wrapText="1"/>
    </xf>
    <xf numFmtId="0" fontId="23" fillId="14" borderId="12"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23" fillId="14" borderId="22" xfId="0" applyFont="1" applyFill="1" applyBorder="1" applyAlignment="1">
      <alignment horizontal="center" vertical="center" wrapText="1"/>
    </xf>
    <xf numFmtId="0" fontId="5" fillId="2" borderId="0" xfId="0" applyFont="1" applyFill="1" applyAlignment="1">
      <alignment horizontal="center"/>
    </xf>
    <xf numFmtId="0" fontId="8" fillId="5" borderId="1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5" fillId="0" borderId="0" xfId="0" applyFont="1" applyAlignment="1">
      <alignment horizontal="center"/>
    </xf>
    <xf numFmtId="0" fontId="7" fillId="0" borderId="0" xfId="0" applyFont="1"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wrapText="1"/>
    </xf>
    <xf numFmtId="1" fontId="2" fillId="0" borderId="0" xfId="0" applyNumberFormat="1" applyFont="1" applyAlignment="1">
      <alignment horizontal="center" vertical="center" wrapText="1"/>
    </xf>
    <xf numFmtId="0" fontId="20" fillId="0" borderId="0" xfId="0" applyFont="1" applyAlignment="1">
      <alignment horizontal="center"/>
    </xf>
    <xf numFmtId="0" fontId="0" fillId="0" borderId="0" xfId="0" applyAlignment="1">
      <alignment horizontal="center" wrapText="1"/>
    </xf>
    <xf numFmtId="0" fontId="38" fillId="18" borderId="0" xfId="0" applyFont="1" applyFill="1" applyAlignment="1">
      <alignment horizontal="center"/>
    </xf>
    <xf numFmtId="0" fontId="0" fillId="6" borderId="3" xfId="0" applyFill="1" applyBorder="1"/>
    <xf numFmtId="0" fontId="0" fillId="19" borderId="3" xfId="0" applyFill="1" applyBorder="1"/>
    <xf numFmtId="0" fontId="0" fillId="8" borderId="3" xfId="0" applyFill="1" applyBorder="1"/>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0" xfId="0" applyFont="1"/>
    <xf numFmtId="0" fontId="2" fillId="0" borderId="46" xfId="0" applyFont="1" applyBorder="1" applyAlignment="1">
      <alignment horizontal="center"/>
    </xf>
    <xf numFmtId="0" fontId="1" fillId="7" borderId="0" xfId="0" applyFont="1" applyFill="1" applyAlignment="1">
      <alignment horizontal="center"/>
    </xf>
    <xf numFmtId="0" fontId="1" fillId="19" borderId="3" xfId="0" applyFont="1" applyFill="1" applyBorder="1" applyAlignment="1">
      <alignment horizontal="center"/>
    </xf>
    <xf numFmtId="0" fontId="1" fillId="14" borderId="3" xfId="0" applyFont="1" applyFill="1" applyBorder="1" applyAlignment="1">
      <alignment horizontal="center"/>
    </xf>
    <xf numFmtId="0" fontId="2" fillId="6" borderId="3" xfId="0" applyFont="1" applyFill="1" applyBorder="1" applyAlignment="1">
      <alignment horizontal="center"/>
    </xf>
    <xf numFmtId="0" fontId="2" fillId="9" borderId="3" xfId="0" applyFont="1" applyFill="1" applyBorder="1" applyAlignment="1">
      <alignment horizontal="center"/>
    </xf>
    <xf numFmtId="9" fontId="0" fillId="0" borderId="0" xfId="0" applyNumberFormat="1" applyAlignment="1">
      <alignment horizontal="center" vertical="center"/>
    </xf>
    <xf numFmtId="0" fontId="14" fillId="2" borderId="3" xfId="0" applyFont="1" applyFill="1" applyBorder="1" applyAlignment="1">
      <alignment horizontal="center" vertical="center" wrapText="1"/>
    </xf>
    <xf numFmtId="0" fontId="14" fillId="2" borderId="3" xfId="0" applyFont="1" applyFill="1" applyBorder="1" applyAlignment="1">
      <alignment horizontal="center" vertical="center"/>
    </xf>
    <xf numFmtId="0" fontId="32" fillId="15" borderId="21" xfId="1" applyFont="1" applyFill="1" applyBorder="1" applyAlignment="1">
      <alignment horizontal="center" vertical="center" wrapText="1"/>
    </xf>
    <xf numFmtId="0" fontId="33" fillId="15" borderId="48" xfId="1" applyFont="1" applyFill="1" applyBorder="1" applyAlignment="1">
      <alignment horizontal="center" vertical="center" wrapText="1"/>
    </xf>
    <xf numFmtId="0" fontId="33" fillId="15" borderId="49" xfId="1" applyFont="1" applyFill="1" applyBorder="1" applyAlignment="1">
      <alignment horizontal="center" vertical="center" wrapText="1"/>
    </xf>
    <xf numFmtId="0" fontId="13" fillId="2" borderId="0" xfId="1" applyFont="1" applyFill="1" applyAlignment="1">
      <alignment horizontal="center" vertical="center" wrapText="1"/>
    </xf>
    <xf numFmtId="0" fontId="8" fillId="2" borderId="10" xfId="0" applyFont="1" applyFill="1" applyBorder="1" applyAlignment="1">
      <alignment horizontal="center" vertical="center" wrapText="1"/>
    </xf>
    <xf numFmtId="0" fontId="10" fillId="2" borderId="10" xfId="0" applyFont="1" applyFill="1" applyBorder="1" applyAlignment="1">
      <alignment horizontal="center"/>
    </xf>
    <xf numFmtId="0" fontId="11" fillId="2" borderId="46" xfId="1" applyFont="1" applyFill="1" applyBorder="1" applyAlignment="1">
      <alignment horizontal="center" vertical="center" wrapText="1"/>
    </xf>
    <xf numFmtId="0" fontId="13" fillId="2" borderId="46" xfId="1" applyFont="1" applyFill="1" applyBorder="1" applyAlignment="1">
      <alignment horizontal="center" vertical="center" wrapText="1"/>
    </xf>
    <xf numFmtId="0" fontId="13" fillId="2" borderId="50" xfId="0" applyFont="1" applyFill="1" applyBorder="1" applyAlignment="1">
      <alignment horizontal="center" vertical="center"/>
    </xf>
    <xf numFmtId="0" fontId="11" fillId="5" borderId="47" xfId="0" applyFont="1" applyFill="1" applyBorder="1" applyAlignment="1">
      <alignment horizontal="center" vertical="center" wrapText="1"/>
    </xf>
    <xf numFmtId="0" fontId="23" fillId="14" borderId="47" xfId="0" applyFont="1" applyFill="1" applyBorder="1" applyAlignment="1">
      <alignment horizontal="center" vertical="center" wrapText="1"/>
    </xf>
    <xf numFmtId="0" fontId="15" fillId="2" borderId="11" xfId="0" applyFont="1" applyFill="1" applyBorder="1" applyAlignment="1" applyProtection="1">
      <alignment horizontal="center" vertical="center" wrapText="1"/>
      <protection locked="0"/>
    </xf>
    <xf numFmtId="9" fontId="14" fillId="2" borderId="11" xfId="0" applyNumberFormat="1" applyFont="1" applyFill="1" applyBorder="1" applyAlignment="1">
      <alignment horizontal="center" vertical="center"/>
    </xf>
    <xf numFmtId="0" fontId="15" fillId="0" borderId="11" xfId="0" applyFont="1" applyBorder="1" applyAlignment="1">
      <alignment horizontal="center" vertical="center" wrapText="1"/>
    </xf>
    <xf numFmtId="9" fontId="15" fillId="2" borderId="11" xfId="2" applyFont="1" applyFill="1" applyBorder="1" applyAlignment="1" applyProtection="1">
      <alignment horizontal="center" vertical="center" wrapText="1"/>
    </xf>
    <xf numFmtId="0" fontId="15" fillId="2" borderId="1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2" fillId="2" borderId="0" xfId="0" applyFont="1" applyFill="1"/>
    <xf numFmtId="0" fontId="3" fillId="5" borderId="1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0" fillId="14" borderId="1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0" fillId="14" borderId="22"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0" fillId="14" borderId="15" xfId="0" applyFont="1" applyFill="1" applyBorder="1" applyAlignment="1">
      <alignment horizontal="center" vertical="center" wrapText="1"/>
    </xf>
    <xf numFmtId="0" fontId="12" fillId="2" borderId="21" xfId="0" applyFont="1" applyFill="1" applyBorder="1"/>
    <xf numFmtId="0" fontId="4" fillId="2" borderId="46" xfId="0" applyFont="1" applyFill="1" applyBorder="1" applyAlignment="1">
      <alignment horizontal="justify" vertical="center" wrapText="1"/>
    </xf>
    <xf numFmtId="0" fontId="4" fillId="2" borderId="46" xfId="1" applyFont="1" applyFill="1" applyBorder="1" applyAlignment="1">
      <alignment horizontal="justify" vertical="center" wrapText="1"/>
    </xf>
    <xf numFmtId="0" fontId="40" fillId="15" borderId="21" xfId="1" applyFont="1" applyFill="1" applyBorder="1" applyAlignment="1">
      <alignment horizontal="center" vertical="center" wrapText="1"/>
    </xf>
    <xf numFmtId="0" fontId="42" fillId="15" borderId="48" xfId="1" applyFont="1" applyFill="1" applyBorder="1" applyAlignment="1">
      <alignment horizontal="center" vertical="center" wrapText="1"/>
    </xf>
    <xf numFmtId="0" fontId="42" fillId="15" borderId="49" xfId="1" applyFont="1" applyFill="1" applyBorder="1" applyAlignment="1">
      <alignment horizontal="center" vertical="center" wrapText="1"/>
    </xf>
    <xf numFmtId="0" fontId="4" fillId="2" borderId="0" xfId="1" applyFont="1" applyFill="1" applyAlignment="1">
      <alignment horizontal="center" vertical="center" wrapText="1"/>
    </xf>
    <xf numFmtId="0" fontId="3" fillId="2" borderId="10" xfId="0" applyFont="1" applyFill="1" applyBorder="1" applyAlignment="1">
      <alignment horizontal="center" vertical="center" wrapText="1"/>
    </xf>
    <xf numFmtId="0" fontId="12" fillId="2" borderId="10" xfId="0" applyFont="1" applyFill="1" applyBorder="1" applyAlignment="1">
      <alignment horizontal="center"/>
    </xf>
    <xf numFmtId="0" fontId="12" fillId="2" borderId="0" xfId="0" applyFont="1" applyFill="1" applyAlignment="1">
      <alignment horizontal="center"/>
    </xf>
    <xf numFmtId="0" fontId="3" fillId="2" borderId="46" xfId="1" applyFont="1" applyFill="1" applyBorder="1" applyAlignment="1">
      <alignment horizontal="center" vertical="center" wrapText="1"/>
    </xf>
    <xf numFmtId="0" fontId="4" fillId="2" borderId="46" xfId="1" applyFont="1" applyFill="1" applyBorder="1" applyAlignment="1">
      <alignment horizontal="center" vertical="center" wrapText="1"/>
    </xf>
    <xf numFmtId="0" fontId="4" fillId="2" borderId="50" xfId="0" applyFont="1" applyFill="1" applyBorder="1" applyAlignment="1">
      <alignment horizontal="center" vertical="center"/>
    </xf>
    <xf numFmtId="0" fontId="3" fillId="5" borderId="47" xfId="0" applyFont="1" applyFill="1" applyBorder="1" applyAlignment="1">
      <alignment horizontal="center" vertical="center" wrapText="1"/>
    </xf>
    <xf numFmtId="0" fontId="30" fillId="14" borderId="47" xfId="0" applyFont="1" applyFill="1" applyBorder="1" applyAlignment="1">
      <alignment horizontal="center" vertical="center" wrapText="1"/>
    </xf>
    <xf numFmtId="0" fontId="12" fillId="2" borderId="3" xfId="0" applyFont="1" applyFill="1" applyBorder="1" applyAlignment="1">
      <alignment horizontal="center" vertical="center"/>
    </xf>
    <xf numFmtId="0" fontId="12" fillId="0" borderId="3" xfId="0" applyFont="1" applyBorder="1" applyAlignment="1">
      <alignment horizontal="center" vertical="center" wrapText="1"/>
    </xf>
    <xf numFmtId="0" fontId="12" fillId="2" borderId="3" xfId="0" applyFont="1" applyFill="1" applyBorder="1" applyAlignment="1">
      <alignment horizontal="center" vertical="center" wrapText="1"/>
    </xf>
    <xf numFmtId="0" fontId="4" fillId="2" borderId="3" xfId="0" applyFont="1" applyFill="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12" fillId="0" borderId="3" xfId="0" applyFont="1" applyBorder="1" applyAlignment="1">
      <alignment horizontal="center" vertical="center"/>
    </xf>
    <xf numFmtId="0" fontId="12" fillId="2" borderId="3"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9" fontId="12" fillId="2" borderId="11" xfId="0" applyNumberFormat="1" applyFont="1" applyFill="1" applyBorder="1" applyAlignment="1">
      <alignment horizontal="center" vertical="center"/>
    </xf>
    <xf numFmtId="0" fontId="4" fillId="0" borderId="11" xfId="0" applyFont="1" applyBorder="1" applyAlignment="1">
      <alignment horizontal="center" vertical="center" wrapText="1"/>
    </xf>
    <xf numFmtId="9" fontId="4" fillId="2" borderId="11" xfId="2" applyFont="1" applyFill="1" applyBorder="1" applyAlignment="1" applyProtection="1">
      <alignment horizontal="center" vertical="center" wrapText="1"/>
    </xf>
    <xf numFmtId="0" fontId="4" fillId="2" borderId="11" xfId="0" applyFont="1" applyFill="1" applyBorder="1" applyAlignment="1">
      <alignment horizontal="center" vertical="center" wrapText="1"/>
    </xf>
    <xf numFmtId="0" fontId="43"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0" fontId="12" fillId="2" borderId="0" xfId="0" applyFont="1" applyFill="1" applyAlignment="1">
      <alignment horizontal="center" vertical="center"/>
    </xf>
    <xf numFmtId="0" fontId="4" fillId="2" borderId="3" xfId="0" applyFont="1" applyFill="1" applyBorder="1" applyAlignment="1">
      <alignment horizontal="center" vertical="center"/>
    </xf>
    <xf numFmtId="0" fontId="12" fillId="0" borderId="47" xfId="0" applyFont="1" applyBorder="1" applyAlignment="1">
      <alignment horizontal="center" vertical="center" wrapText="1"/>
    </xf>
    <xf numFmtId="0" fontId="12" fillId="0" borderId="10" xfId="0" applyFont="1" applyBorder="1" applyAlignment="1">
      <alignment horizontal="center" vertical="center" wrapText="1"/>
    </xf>
    <xf numFmtId="0" fontId="4" fillId="2" borderId="10" xfId="0" applyFont="1" applyFill="1" applyBorder="1" applyAlignment="1" applyProtection="1">
      <alignment horizontal="center" vertical="center" wrapText="1"/>
      <protection locked="0"/>
    </xf>
    <xf numFmtId="0" fontId="12" fillId="0" borderId="11" xfId="0" applyFont="1" applyBorder="1" applyAlignment="1">
      <alignment horizontal="center" vertical="center" wrapText="1"/>
    </xf>
    <xf numFmtId="0" fontId="46" fillId="21" borderId="3" xfId="0" applyFont="1" applyFill="1" applyBorder="1" applyAlignment="1">
      <alignment horizontal="center" vertical="center"/>
    </xf>
    <xf numFmtId="0" fontId="14" fillId="2" borderId="0" xfId="0" applyFont="1" applyFill="1" applyAlignment="1">
      <alignment horizontal="center" vertical="center" wrapText="1"/>
    </xf>
    <xf numFmtId="0" fontId="13" fillId="2" borderId="46" xfId="0" applyFont="1" applyFill="1" applyBorder="1" applyAlignment="1">
      <alignment horizontal="center" vertical="center" wrapText="1"/>
    </xf>
    <xf numFmtId="0" fontId="10" fillId="2" borderId="21" xfId="0" applyFont="1" applyFill="1" applyBorder="1" applyAlignment="1">
      <alignment horizontal="center"/>
    </xf>
    <xf numFmtId="0" fontId="6" fillId="0" borderId="0" xfId="0" applyFont="1" applyAlignment="1">
      <alignment horizontal="center"/>
    </xf>
    <xf numFmtId="0" fontId="0" fillId="2" borderId="6"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xf>
    <xf numFmtId="0" fontId="48" fillId="0" borderId="39" xfId="0" applyFont="1" applyBorder="1" applyAlignment="1" applyProtection="1">
      <alignment horizontal="center" vertical="center" wrapText="1"/>
      <protection locked="0"/>
    </xf>
    <xf numFmtId="0" fontId="12" fillId="0" borderId="15" xfId="0" applyFont="1" applyBorder="1" applyAlignment="1">
      <alignment horizontal="center" vertical="center" wrapText="1"/>
    </xf>
    <xf numFmtId="0" fontId="12" fillId="0" borderId="15" xfId="0" applyFont="1" applyBorder="1" applyAlignment="1" applyProtection="1">
      <alignment horizontal="center" vertical="center" wrapText="1"/>
      <protection locked="0"/>
    </xf>
    <xf numFmtId="0" fontId="12" fillId="0" borderId="15" xfId="0" applyFont="1" applyBorder="1" applyAlignment="1">
      <alignment horizontal="center" wrapText="1"/>
    </xf>
    <xf numFmtId="0" fontId="12" fillId="0" borderId="15" xfId="0" applyFont="1" applyBorder="1" applyAlignment="1">
      <alignment horizontal="center" vertical="center"/>
    </xf>
    <xf numFmtId="0" fontId="12"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4" fillId="0" borderId="13" xfId="1" applyFont="1" applyBorder="1" applyAlignment="1">
      <alignment horizontal="center" vertical="center" wrapText="1"/>
    </xf>
    <xf numFmtId="0" fontId="4" fillId="0" borderId="13" xfId="0" applyFont="1" applyBorder="1" applyAlignment="1">
      <alignment horizontal="center" vertical="center" wrapText="1"/>
    </xf>
    <xf numFmtId="0" fontId="48" fillId="0" borderId="41" xfId="0" applyFont="1" applyBorder="1" applyAlignment="1" applyProtection="1">
      <alignment horizontal="center" vertical="center" wrapText="1"/>
      <protection locked="0"/>
    </xf>
    <xf numFmtId="0" fontId="12" fillId="0" borderId="12" xfId="0" applyFont="1" applyBorder="1" applyAlignment="1">
      <alignment horizontal="center" vertical="center" wrapText="1"/>
    </xf>
    <xf numFmtId="0" fontId="12" fillId="0" borderId="12" xfId="0" applyFont="1" applyBorder="1" applyAlignment="1" applyProtection="1">
      <alignment horizontal="center" vertical="center" wrapText="1"/>
      <protection locked="0"/>
    </xf>
    <xf numFmtId="0" fontId="12" fillId="0" borderId="12" xfId="0" applyFont="1" applyBorder="1" applyAlignment="1">
      <alignment horizontal="center" vertical="center"/>
    </xf>
    <xf numFmtId="0" fontId="12" fillId="0" borderId="13" xfId="0" applyFont="1" applyBorder="1" applyAlignment="1">
      <alignment horizontal="center" vertical="center"/>
    </xf>
    <xf numFmtId="14" fontId="12" fillId="0" borderId="15" xfId="0" applyNumberFormat="1"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8" fillId="0" borderId="8"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14" fontId="12" fillId="0" borderId="3" xfId="0" applyNumberFormat="1" applyFont="1" applyBorder="1" applyAlignment="1">
      <alignment horizontal="center" vertical="center" wrapText="1"/>
    </xf>
    <xf numFmtId="14" fontId="12" fillId="0" borderId="47" xfId="0" applyNumberFormat="1" applyFont="1" applyBorder="1" applyAlignment="1">
      <alignment horizontal="center" vertical="center" wrapText="1"/>
    </xf>
    <xf numFmtId="14" fontId="12" fillId="0" borderId="11" xfId="0" applyNumberFormat="1" applyFont="1" applyBorder="1" applyAlignment="1">
      <alignment horizontal="center" vertical="center" wrapText="1"/>
    </xf>
    <xf numFmtId="0" fontId="12" fillId="0" borderId="57" xfId="0" applyFont="1" applyBorder="1" applyAlignment="1">
      <alignment horizontal="center" vertical="center" wrapText="1"/>
    </xf>
    <xf numFmtId="0" fontId="4" fillId="0" borderId="57" xfId="0" applyFont="1" applyBorder="1" applyAlignment="1" applyProtection="1">
      <alignment horizontal="center" vertical="center" wrapText="1"/>
      <protection locked="0"/>
    </xf>
    <xf numFmtId="0" fontId="4" fillId="0" borderId="57" xfId="1" applyFont="1" applyBorder="1" applyAlignment="1">
      <alignment horizontal="center" vertical="center" wrapText="1"/>
    </xf>
    <xf numFmtId="0" fontId="4" fillId="0" borderId="57" xfId="0" applyFont="1" applyBorder="1" applyAlignment="1">
      <alignment horizontal="center" vertical="center" wrapText="1"/>
    </xf>
    <xf numFmtId="0" fontId="48" fillId="0" borderId="58" xfId="0" applyFont="1" applyBorder="1" applyAlignment="1" applyProtection="1">
      <alignment horizontal="center" vertical="center" wrapText="1"/>
      <protection locked="0"/>
    </xf>
    <xf numFmtId="0" fontId="12" fillId="0" borderId="57" xfId="0" applyFont="1" applyBorder="1" applyAlignment="1" applyProtection="1">
      <alignment horizontal="center" vertical="center" wrapText="1"/>
      <protection locked="0"/>
    </xf>
    <xf numFmtId="9" fontId="4" fillId="0" borderId="57" xfId="2" applyFont="1" applyFill="1" applyBorder="1" applyAlignment="1" applyProtection="1">
      <alignment horizontal="center" vertical="center" wrapText="1"/>
    </xf>
    <xf numFmtId="0" fontId="43" fillId="0" borderId="57" xfId="0" applyFont="1" applyBorder="1" applyAlignment="1">
      <alignment horizontal="center" vertical="center" wrapText="1"/>
    </xf>
    <xf numFmtId="14" fontId="12" fillId="0" borderId="57" xfId="0" applyNumberFormat="1" applyFont="1" applyBorder="1" applyAlignment="1">
      <alignment horizontal="center" vertical="center" wrapText="1"/>
    </xf>
    <xf numFmtId="0" fontId="12" fillId="0" borderId="56" xfId="0" applyFont="1" applyBorder="1" applyAlignment="1">
      <alignment horizontal="center" vertical="center" wrapText="1"/>
    </xf>
    <xf numFmtId="0" fontId="30" fillId="22" borderId="59" xfId="0" applyFont="1" applyFill="1" applyBorder="1" applyAlignment="1">
      <alignment horizontal="center" vertical="center" wrapText="1"/>
    </xf>
    <xf numFmtId="0" fontId="10" fillId="2" borderId="32" xfId="0" applyFont="1" applyFill="1" applyBorder="1"/>
    <xf numFmtId="0" fontId="10" fillId="2" borderId="33" xfId="0" applyFont="1" applyFill="1" applyBorder="1"/>
    <xf numFmtId="0" fontId="13" fillId="2" borderId="62" xfId="0" applyFont="1" applyFill="1" applyBorder="1" applyAlignment="1">
      <alignment horizontal="justify" vertical="center" wrapText="1"/>
    </xf>
    <xf numFmtId="0" fontId="13" fillId="2" borderId="62" xfId="1" applyFont="1" applyFill="1" applyBorder="1" applyAlignment="1">
      <alignment horizontal="justify" vertical="center" wrapText="1"/>
    </xf>
    <xf numFmtId="0" fontId="32" fillId="15" borderId="32" xfId="1" applyFont="1" applyFill="1" applyBorder="1" applyAlignment="1">
      <alignment horizontal="center" vertical="center" wrapText="1"/>
    </xf>
    <xf numFmtId="0" fontId="33" fillId="15" borderId="27" xfId="1" applyFont="1" applyFill="1" applyBorder="1" applyAlignment="1">
      <alignment horizontal="center" vertical="center" wrapText="1"/>
    </xf>
    <xf numFmtId="0" fontId="33" fillId="15" borderId="63" xfId="1" applyFont="1" applyFill="1" applyBorder="1" applyAlignment="1">
      <alignment horizontal="center" vertical="center" wrapText="1"/>
    </xf>
    <xf numFmtId="0" fontId="13" fillId="2" borderId="33" xfId="1" applyFont="1" applyFill="1" applyBorder="1" applyAlignment="1">
      <alignment horizontal="center" vertical="center" wrapText="1"/>
    </xf>
    <xf numFmtId="0" fontId="8" fillId="2" borderId="13" xfId="0" applyFont="1" applyFill="1" applyBorder="1" applyAlignment="1">
      <alignment horizontal="center" vertical="center" wrapText="1"/>
    </xf>
    <xf numFmtId="0" fontId="11" fillId="2" borderId="62" xfId="1" applyFont="1" applyFill="1" applyBorder="1" applyAlignment="1">
      <alignment horizontal="center" vertical="center" wrapText="1"/>
    </xf>
    <xf numFmtId="0" fontId="13" fillId="2" borderId="62" xfId="1" applyFont="1" applyFill="1" applyBorder="1" applyAlignment="1">
      <alignment horizontal="center" vertical="center" wrapText="1"/>
    </xf>
    <xf numFmtId="0" fontId="13" fillId="2" borderId="64" xfId="0" applyFont="1" applyFill="1" applyBorder="1" applyAlignment="1">
      <alignment horizontal="center" vertical="center"/>
    </xf>
    <xf numFmtId="0" fontId="14" fillId="2" borderId="11" xfId="0" applyFont="1" applyFill="1" applyBorder="1" applyAlignment="1">
      <alignment horizontal="center" vertical="center"/>
    </xf>
    <xf numFmtId="0" fontId="15" fillId="2" borderId="6" xfId="0" applyFont="1" applyFill="1" applyBorder="1" applyAlignment="1" applyProtection="1">
      <alignment horizontal="center" vertical="center" wrapText="1"/>
      <protection locked="0"/>
    </xf>
    <xf numFmtId="0" fontId="15" fillId="2" borderId="11" xfId="1" applyFont="1" applyFill="1" applyBorder="1" applyAlignment="1">
      <alignment horizontal="center" vertical="center" wrapText="1"/>
    </xf>
    <xf numFmtId="0" fontId="47" fillId="2" borderId="7" xfId="0" applyFont="1" applyFill="1" applyBorder="1" applyAlignment="1" applyProtection="1">
      <alignment horizontal="justify" vertical="top" wrapText="1"/>
      <protection locked="0"/>
    </xf>
    <xf numFmtId="0" fontId="47" fillId="2" borderId="8" xfId="0" applyFont="1" applyFill="1" applyBorder="1" applyAlignment="1" applyProtection="1">
      <alignment horizontal="center" vertical="center" wrapText="1"/>
      <protection locked="0"/>
    </xf>
    <xf numFmtId="9" fontId="14" fillId="2" borderId="11" xfId="0" applyNumberFormat="1" applyFont="1" applyFill="1" applyBorder="1" applyAlignment="1">
      <alignment horizontal="center" vertical="center" wrapText="1"/>
    </xf>
    <xf numFmtId="0" fontId="14" fillId="2" borderId="11" xfId="0" applyFont="1" applyFill="1" applyBorder="1" applyAlignment="1" applyProtection="1">
      <alignment horizontal="center" vertical="center" wrapText="1"/>
      <protection locked="0"/>
    </xf>
    <xf numFmtId="0" fontId="2" fillId="2" borderId="11" xfId="0" applyFont="1" applyFill="1" applyBorder="1" applyAlignment="1">
      <alignment horizontal="center" vertical="center"/>
    </xf>
    <xf numFmtId="9" fontId="14" fillId="2" borderId="11" xfId="0" applyNumberFormat="1" applyFont="1" applyFill="1" applyBorder="1" applyAlignment="1">
      <alignment horizontal="justify" vertical="top" wrapText="1"/>
    </xf>
    <xf numFmtId="14" fontId="14" fillId="2" borderId="11" xfId="0" applyNumberFormat="1" applyFont="1" applyFill="1" applyBorder="1" applyAlignment="1">
      <alignment horizontal="center" vertical="center"/>
    </xf>
    <xf numFmtId="0" fontId="15" fillId="2" borderId="3"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9" fontId="15" fillId="0" borderId="11" xfId="0" applyNumberFormat="1" applyFont="1" applyBorder="1" applyAlignment="1">
      <alignment horizontal="center" vertical="center" wrapText="1"/>
    </xf>
    <xf numFmtId="9" fontId="15" fillId="2" borderId="3" xfId="0" applyNumberFormat="1" applyFont="1" applyFill="1" applyBorder="1" applyAlignment="1">
      <alignment horizontal="center" vertical="center" wrapText="1"/>
    </xf>
    <xf numFmtId="9" fontId="15" fillId="2" borderId="3" xfId="2" applyFont="1" applyFill="1" applyBorder="1" applyAlignment="1" applyProtection="1">
      <alignment horizontal="center" vertical="center" wrapText="1"/>
    </xf>
    <xf numFmtId="0" fontId="47" fillId="2" borderId="47" xfId="0" applyFont="1" applyFill="1" applyBorder="1" applyAlignment="1" applyProtection="1">
      <alignment horizontal="justify" vertical="justify" wrapText="1"/>
      <protection locked="0"/>
    </xf>
    <xf numFmtId="0" fontId="47" fillId="2" borderId="11" xfId="0" applyFont="1" applyFill="1" applyBorder="1" applyAlignment="1" applyProtection="1">
      <alignment horizontal="justify" vertical="justify" wrapText="1"/>
      <protection locked="0"/>
    </xf>
    <xf numFmtId="0" fontId="47" fillId="2" borderId="3" xfId="0" applyFont="1" applyFill="1" applyBorder="1" applyAlignment="1" applyProtection="1">
      <alignment horizontal="center" vertical="center" wrapText="1"/>
      <protection locked="0"/>
    </xf>
    <xf numFmtId="9" fontId="14" fillId="2" borderId="3" xfId="0" applyNumberFormat="1" applyFont="1" applyFill="1" applyBorder="1" applyAlignment="1">
      <alignment horizontal="center" vertical="center" wrapText="1"/>
    </xf>
    <xf numFmtId="9" fontId="47" fillId="2" borderId="8" xfId="0" applyNumberFormat="1" applyFont="1" applyFill="1" applyBorder="1" applyAlignment="1" applyProtection="1">
      <alignment horizontal="center" vertical="center" wrapText="1"/>
      <protection locked="0"/>
    </xf>
    <xf numFmtId="0" fontId="15" fillId="0" borderId="3" xfId="0" applyFont="1" applyBorder="1" applyAlignment="1">
      <alignment horizontal="center" vertical="center" wrapText="1"/>
    </xf>
    <xf numFmtId="165" fontId="15" fillId="2" borderId="3" xfId="2" applyNumberFormat="1" applyFont="1" applyFill="1" applyBorder="1" applyAlignment="1" applyProtection="1">
      <alignment horizontal="center" vertical="center" wrapText="1"/>
    </xf>
    <xf numFmtId="0" fontId="39" fillId="23" borderId="3" xfId="0" applyFont="1" applyFill="1" applyBorder="1" applyAlignment="1">
      <alignment horizontal="center" vertical="center"/>
    </xf>
    <xf numFmtId="0" fontId="12" fillId="2" borderId="47" xfId="0" applyFont="1" applyFill="1" applyBorder="1" applyAlignment="1">
      <alignment horizontal="center" vertical="center"/>
    </xf>
    <xf numFmtId="0" fontId="12" fillId="2" borderId="47"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10" xfId="0" applyFont="1" applyFill="1" applyBorder="1" applyAlignment="1">
      <alignment horizontal="center" vertical="center" wrapText="1"/>
    </xf>
    <xf numFmtId="0" fontId="12" fillId="0" borderId="10" xfId="0" applyFont="1" applyBorder="1" applyAlignment="1" applyProtection="1">
      <alignment horizontal="center" vertical="center" wrapText="1"/>
      <protection locked="0"/>
    </xf>
    <xf numFmtId="0" fontId="4" fillId="2" borderId="10" xfId="1" applyFont="1" applyFill="1" applyBorder="1" applyAlignment="1">
      <alignment horizontal="center" vertical="center" wrapText="1"/>
    </xf>
    <xf numFmtId="0" fontId="4" fillId="2" borderId="10" xfId="0" applyFont="1" applyFill="1" applyBorder="1" applyAlignment="1">
      <alignment horizontal="center" vertical="center" wrapText="1"/>
    </xf>
    <xf numFmtId="0" fontId="48" fillId="2" borderId="10" xfId="0" applyFont="1" applyFill="1" applyBorder="1" applyAlignment="1" applyProtection="1">
      <alignment horizontal="center" vertical="center" wrapText="1"/>
      <protection locked="0"/>
    </xf>
    <xf numFmtId="0" fontId="12" fillId="2" borderId="37" xfId="0" applyFont="1" applyFill="1" applyBorder="1" applyAlignment="1" applyProtection="1">
      <alignment horizontal="center" vertical="center" wrapText="1"/>
      <protection locked="0"/>
    </xf>
    <xf numFmtId="0" fontId="4" fillId="0" borderId="47" xfId="0" applyFont="1" applyBorder="1" applyAlignment="1">
      <alignment horizontal="center" vertical="center" wrapText="1"/>
    </xf>
    <xf numFmtId="9" fontId="4" fillId="0" borderId="47" xfId="0" applyNumberFormat="1" applyFont="1" applyBorder="1" applyAlignment="1">
      <alignment horizontal="center" vertical="center" wrapText="1"/>
    </xf>
    <xf numFmtId="0" fontId="4" fillId="2" borderId="47" xfId="0" applyFont="1" applyFill="1" applyBorder="1" applyAlignment="1">
      <alignment horizontal="center" vertical="center" wrapText="1"/>
    </xf>
    <xf numFmtId="9" fontId="4" fillId="6" borderId="47" xfId="2" applyFont="1" applyFill="1" applyBorder="1" applyAlignment="1" applyProtection="1">
      <alignment horizontal="center" vertical="center" wrapText="1"/>
    </xf>
    <xf numFmtId="0" fontId="4" fillId="6" borderId="47" xfId="0" applyFont="1" applyFill="1" applyBorder="1" applyAlignment="1">
      <alignment horizontal="center" vertical="center" wrapText="1"/>
    </xf>
    <xf numFmtId="0" fontId="43" fillId="2" borderId="47" xfId="0" applyFont="1" applyFill="1" applyBorder="1" applyAlignment="1">
      <alignment horizontal="center" vertical="center"/>
    </xf>
    <xf numFmtId="0" fontId="4" fillId="2" borderId="3" xfId="1" applyFont="1" applyFill="1" applyBorder="1" applyAlignment="1">
      <alignment horizontal="center" vertical="center" wrapText="1"/>
    </xf>
    <xf numFmtId="0" fontId="48" fillId="2" borderId="3" xfId="0" applyFont="1" applyFill="1" applyBorder="1" applyAlignment="1" applyProtection="1">
      <alignment horizontal="center" vertical="center" wrapText="1"/>
      <protection locked="0"/>
    </xf>
    <xf numFmtId="9" fontId="4" fillId="0" borderId="3" xfId="0" applyNumberFormat="1" applyFont="1" applyBorder="1" applyAlignment="1">
      <alignment horizontal="center" vertical="center" wrapText="1"/>
    </xf>
    <xf numFmtId="9" fontId="4" fillId="6" borderId="3" xfId="2" applyFont="1" applyFill="1" applyBorder="1" applyAlignment="1" applyProtection="1">
      <alignment horizontal="center" vertical="center" wrapText="1"/>
    </xf>
    <xf numFmtId="0" fontId="4" fillId="6" borderId="3" xfId="0" applyFont="1" applyFill="1" applyBorder="1" applyAlignment="1">
      <alignment horizontal="center" vertical="center" wrapText="1"/>
    </xf>
    <xf numFmtId="0" fontId="39" fillId="24" borderId="3" xfId="0" applyFont="1" applyFill="1" applyBorder="1" applyAlignment="1">
      <alignment horizontal="center" vertical="center"/>
    </xf>
    <xf numFmtId="0" fontId="4" fillId="2" borderId="0" xfId="0" applyFont="1" applyFill="1" applyAlignment="1">
      <alignment horizontal="center" vertical="center" wrapText="1"/>
    </xf>
    <xf numFmtId="14" fontId="12" fillId="2" borderId="3" xfId="0" applyNumberFormat="1" applyFont="1" applyFill="1" applyBorder="1" applyAlignment="1">
      <alignment horizontal="center" vertical="center" wrapText="1"/>
    </xf>
    <xf numFmtId="0" fontId="0" fillId="0" borderId="21" xfId="0" applyBorder="1"/>
    <xf numFmtId="0" fontId="0" fillId="0" borderId="31" xfId="0" applyBorder="1"/>
    <xf numFmtId="0" fontId="52" fillId="25" borderId="43" xfId="0" applyFont="1" applyFill="1" applyBorder="1"/>
    <xf numFmtId="0" fontId="53" fillId="25" borderId="45" xfId="0" applyFont="1" applyFill="1" applyBorder="1"/>
    <xf numFmtId="14" fontId="53" fillId="0" borderId="45" xfId="0" applyNumberFormat="1" applyFont="1" applyBorder="1" applyAlignment="1">
      <alignment horizontal="center"/>
    </xf>
    <xf numFmtId="0" fontId="52" fillId="25" borderId="32" xfId="0" applyFont="1" applyFill="1" applyBorder="1"/>
    <xf numFmtId="0" fontId="53" fillId="25" borderId="34" xfId="0" applyFont="1" applyFill="1" applyBorder="1"/>
    <xf numFmtId="0" fontId="53" fillId="0" borderId="34" xfId="0" applyFont="1" applyBorder="1" applyAlignment="1">
      <alignment horizontal="center"/>
    </xf>
    <xf numFmtId="0" fontId="0" fillId="0" borderId="32" xfId="0" applyBorder="1"/>
    <xf numFmtId="0" fontId="0" fillId="0" borderId="33" xfId="0" applyBorder="1"/>
    <xf numFmtId="0" fontId="0" fillId="0" borderId="34" xfId="0" applyBorder="1"/>
    <xf numFmtId="0" fontId="51" fillId="26" borderId="29" xfId="0" applyFont="1" applyFill="1" applyBorder="1" applyAlignment="1">
      <alignment horizontal="center" vertical="top"/>
    </xf>
    <xf numFmtId="0" fontId="51" fillId="26" borderId="30" xfId="0" applyFont="1" applyFill="1" applyBorder="1" applyAlignment="1">
      <alignment horizontal="center" vertical="top"/>
    </xf>
    <xf numFmtId="0" fontId="51" fillId="26" borderId="33" xfId="0" applyFont="1" applyFill="1" applyBorder="1" applyAlignment="1">
      <alignment horizontal="center" vertical="top"/>
    </xf>
    <xf numFmtId="0" fontId="51" fillId="26" borderId="34" xfId="0" applyFont="1" applyFill="1" applyBorder="1" applyAlignment="1">
      <alignment horizontal="center" vertical="top"/>
    </xf>
    <xf numFmtId="0" fontId="50" fillId="7" borderId="28" xfId="0" applyFont="1" applyFill="1" applyBorder="1" applyAlignment="1">
      <alignment horizontal="center" vertical="center" wrapText="1"/>
    </xf>
    <xf numFmtId="0" fontId="50" fillId="7" borderId="29" xfId="0" applyFont="1" applyFill="1" applyBorder="1" applyAlignment="1">
      <alignment horizontal="center" vertical="center" wrapText="1"/>
    </xf>
    <xf numFmtId="0" fontId="50" fillId="7" borderId="30" xfId="0" applyFont="1" applyFill="1" applyBorder="1" applyAlignment="1">
      <alignment horizontal="center" vertical="center" wrapText="1"/>
    </xf>
    <xf numFmtId="0" fontId="50" fillId="7" borderId="21" xfId="0" applyFont="1" applyFill="1" applyBorder="1" applyAlignment="1">
      <alignment horizontal="center" vertical="center" wrapText="1"/>
    </xf>
    <xf numFmtId="0" fontId="50" fillId="7" borderId="0" xfId="0" applyFont="1" applyFill="1" applyAlignment="1">
      <alignment horizontal="center" vertical="center" wrapText="1"/>
    </xf>
    <xf numFmtId="0" fontId="50" fillId="7" borderId="31"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52" fillId="0" borderId="0" xfId="0" applyFont="1" applyAlignment="1">
      <alignment horizontal="center"/>
    </xf>
    <xf numFmtId="0" fontId="11" fillId="5" borderId="30" xfId="0" applyFont="1" applyFill="1" applyBorder="1" applyAlignment="1">
      <alignment horizontal="center" vertical="center" wrapText="1"/>
    </xf>
    <xf numFmtId="0" fontId="11" fillId="5" borderId="31" xfId="0" applyFont="1" applyFill="1" applyBorder="1" applyAlignment="1">
      <alignment horizontal="center" vertical="center" wrapText="1"/>
    </xf>
    <xf numFmtId="0" fontId="8" fillId="13" borderId="37" xfId="0" applyFont="1" applyFill="1" applyBorder="1" applyAlignment="1">
      <alignment horizontal="center" vertical="center" textRotation="90" wrapText="1"/>
    </xf>
    <xf numFmtId="0" fontId="8" fillId="13" borderId="11" xfId="0" applyFont="1" applyFill="1" applyBorder="1" applyAlignment="1">
      <alignment horizontal="center" vertical="center" textRotation="90" wrapText="1"/>
    </xf>
    <xf numFmtId="0" fontId="8" fillId="5" borderId="37" xfId="0" applyFont="1" applyFill="1" applyBorder="1" applyAlignment="1">
      <alignment horizontal="center" vertical="center" textRotation="90" wrapText="1"/>
    </xf>
    <xf numFmtId="0" fontId="8" fillId="5" borderId="11" xfId="0" applyFont="1" applyFill="1" applyBorder="1" applyAlignment="1">
      <alignment horizontal="center" vertical="center" textRotation="90" wrapText="1"/>
    </xf>
    <xf numFmtId="0" fontId="23" fillId="14" borderId="17" xfId="0" applyFont="1" applyFill="1" applyBorder="1" applyAlignment="1">
      <alignment horizontal="center" vertical="center" wrapText="1"/>
    </xf>
    <xf numFmtId="0" fontId="23" fillId="14" borderId="35" xfId="0" applyFont="1" applyFill="1" applyBorder="1" applyAlignment="1">
      <alignment horizontal="center" vertical="center" wrapText="1"/>
    </xf>
    <xf numFmtId="0" fontId="30" fillId="17" borderId="43" xfId="0" applyFont="1" applyFill="1" applyBorder="1" applyAlignment="1">
      <alignment horizontal="center" vertical="center"/>
    </xf>
    <xf numFmtId="0" fontId="30" fillId="17" borderId="44" xfId="0" applyFont="1" applyFill="1" applyBorder="1" applyAlignment="1">
      <alignment horizontal="center" vertical="center"/>
    </xf>
    <xf numFmtId="0" fontId="30" fillId="17" borderId="45" xfId="0" applyFont="1" applyFill="1" applyBorder="1" applyAlignment="1">
      <alignment horizontal="center" vertical="center"/>
    </xf>
    <xf numFmtId="0" fontId="31" fillId="5" borderId="18" xfId="0" applyFont="1" applyFill="1" applyBorder="1" applyAlignment="1">
      <alignment horizontal="center" vertical="center" wrapText="1"/>
    </xf>
    <xf numFmtId="0" fontId="31" fillId="5" borderId="35"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21" fillId="16" borderId="0" xfId="0" applyFont="1" applyFill="1" applyAlignment="1">
      <alignment horizontal="center" vertical="center"/>
    </xf>
    <xf numFmtId="0" fontId="21" fillId="16" borderId="31" xfId="0" applyFont="1" applyFill="1" applyBorder="1" applyAlignment="1">
      <alignment horizontal="center" vertical="center"/>
    </xf>
    <xf numFmtId="0" fontId="23" fillId="14" borderId="36" xfId="0" applyFont="1" applyFill="1" applyBorder="1" applyAlignment="1">
      <alignment horizontal="center" vertical="center" textRotation="90" wrapText="1"/>
    </xf>
    <xf numFmtId="0" fontId="23" fillId="14" borderId="7" xfId="0" applyFont="1" applyFill="1" applyBorder="1" applyAlignment="1">
      <alignment horizontal="center" vertical="center" textRotation="90" wrapText="1"/>
    </xf>
    <xf numFmtId="0" fontId="23" fillId="14" borderId="37" xfId="0" applyFont="1" applyFill="1" applyBorder="1" applyAlignment="1">
      <alignment horizontal="center" vertical="center" textRotation="90" wrapText="1"/>
    </xf>
    <xf numFmtId="0" fontId="23" fillId="14" borderId="11" xfId="0" applyFont="1" applyFill="1" applyBorder="1" applyAlignment="1">
      <alignment horizontal="center" vertical="center" textRotation="90"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29" fillId="14" borderId="18" xfId="0" applyFont="1" applyFill="1" applyBorder="1" applyAlignment="1">
      <alignment horizontal="center" vertical="center" wrapText="1"/>
    </xf>
    <xf numFmtId="0" fontId="29" fillId="14" borderId="2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23" fillId="14" borderId="42" xfId="0" applyFont="1" applyFill="1" applyBorder="1" applyAlignment="1">
      <alignment horizontal="center" vertical="center" textRotation="90" wrapText="1"/>
    </xf>
    <xf numFmtId="0" fontId="23" fillId="14" borderId="26" xfId="0" applyFont="1" applyFill="1" applyBorder="1" applyAlignment="1">
      <alignment horizontal="center" vertical="center" textRotation="90" wrapText="1"/>
    </xf>
    <xf numFmtId="0" fontId="8" fillId="5" borderId="13" xfId="0" applyFont="1" applyFill="1" applyBorder="1" applyAlignment="1">
      <alignment horizontal="center" vertical="center" wrapText="1"/>
    </xf>
    <xf numFmtId="0" fontId="29" fillId="14" borderId="21" xfId="0" applyFont="1" applyFill="1" applyBorder="1" applyAlignment="1">
      <alignment horizontal="center" vertical="center" wrapText="1"/>
    </xf>
    <xf numFmtId="0" fontId="29" fillId="14" borderId="32" xfId="0" applyFont="1" applyFill="1" applyBorder="1" applyAlignment="1">
      <alignment horizontal="center" vertical="center" wrapText="1"/>
    </xf>
    <xf numFmtId="0" fontId="8" fillId="5" borderId="42"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0" xfId="0" applyFont="1" applyAlignment="1">
      <alignment horizontal="center" vertical="center"/>
    </xf>
    <xf numFmtId="0" fontId="37" fillId="3" borderId="4" xfId="0" applyFont="1" applyFill="1" applyBorder="1" applyAlignment="1">
      <alignment horizontal="center" vertical="center" wrapText="1"/>
    </xf>
    <xf numFmtId="0" fontId="37" fillId="3" borderId="0" xfId="0" applyFont="1" applyFill="1" applyAlignment="1">
      <alignment horizontal="center" vertical="center" wrapText="1"/>
    </xf>
    <xf numFmtId="0" fontId="30" fillId="7" borderId="14" xfId="0" applyFont="1" applyFill="1" applyBorder="1" applyAlignment="1">
      <alignment horizontal="center" vertical="center" wrapText="1"/>
    </xf>
    <xf numFmtId="0" fontId="30" fillId="7" borderId="15" xfId="0" applyFont="1" applyFill="1" applyBorder="1" applyAlignment="1">
      <alignment horizontal="center" vertical="center" wrapText="1"/>
    </xf>
    <xf numFmtId="0" fontId="30" fillId="7" borderId="16" xfId="0" applyFont="1" applyFill="1" applyBorder="1" applyAlignment="1">
      <alignment horizontal="center" vertical="center" wrapText="1"/>
    </xf>
    <xf numFmtId="0" fontId="30" fillId="7" borderId="40" xfId="0" applyFont="1" applyFill="1" applyBorder="1" applyAlignment="1">
      <alignment horizontal="center" vertical="center" wrapText="1"/>
    </xf>
    <xf numFmtId="0" fontId="30" fillId="7" borderId="3" xfId="0" applyFont="1" applyFill="1" applyBorder="1" applyAlignment="1">
      <alignment horizontal="center" vertical="center" wrapText="1"/>
    </xf>
    <xf numFmtId="0" fontId="30" fillId="7" borderId="19" xfId="0" applyFont="1" applyFill="1" applyBorder="1" applyAlignment="1">
      <alignment horizontal="center" vertical="center" wrapText="1"/>
    </xf>
    <xf numFmtId="0" fontId="30" fillId="7" borderId="24" xfId="0" applyFont="1" applyFill="1" applyBorder="1" applyAlignment="1">
      <alignment horizontal="center" vertical="center" wrapText="1"/>
    </xf>
    <xf numFmtId="0" fontId="30" fillId="7" borderId="12" xfId="0" applyFont="1" applyFill="1" applyBorder="1" applyAlignment="1">
      <alignment horizontal="center" vertical="center" wrapText="1"/>
    </xf>
    <xf numFmtId="0" fontId="30" fillId="7" borderId="22" xfId="0" applyFont="1" applyFill="1" applyBorder="1" applyAlignment="1">
      <alignment horizontal="center" vertical="center" wrapText="1"/>
    </xf>
    <xf numFmtId="0" fontId="30" fillId="7" borderId="39"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30" fillId="7" borderId="41" xfId="0" applyFont="1" applyFill="1" applyBorder="1" applyAlignment="1">
      <alignment horizontal="center" vertical="center" wrapText="1"/>
    </xf>
    <xf numFmtId="0" fontId="36" fillId="7" borderId="29" xfId="0" applyFont="1" applyFill="1" applyBorder="1" applyAlignment="1">
      <alignment horizontal="center" vertical="center" wrapText="1"/>
    </xf>
    <xf numFmtId="0" fontId="36" fillId="7" borderId="30" xfId="0" applyFont="1" applyFill="1" applyBorder="1" applyAlignment="1">
      <alignment horizontal="center" vertical="center" wrapText="1"/>
    </xf>
    <xf numFmtId="0" fontId="36" fillId="7" borderId="0" xfId="0" applyFont="1" applyFill="1" applyAlignment="1">
      <alignment horizontal="center" vertical="center" wrapText="1"/>
    </xf>
    <xf numFmtId="0" fontId="36" fillId="7" borderId="31" xfId="0" applyFont="1" applyFill="1" applyBorder="1" applyAlignment="1">
      <alignment horizontal="center" vertical="center" wrapText="1"/>
    </xf>
    <xf numFmtId="0" fontId="36" fillId="7" borderId="33" xfId="0" applyFont="1" applyFill="1" applyBorder="1" applyAlignment="1">
      <alignment horizontal="center" vertical="center" wrapText="1"/>
    </xf>
    <xf numFmtId="0" fontId="36" fillId="7" borderId="34" xfId="0" applyFont="1" applyFill="1" applyBorder="1" applyAlignment="1">
      <alignment horizontal="center" vertical="center" wrapText="1"/>
    </xf>
    <xf numFmtId="0" fontId="15" fillId="0" borderId="47" xfId="0" applyFont="1" applyBorder="1" applyAlignment="1">
      <alignment horizontal="center" vertical="center" wrapText="1"/>
    </xf>
    <xf numFmtId="0" fontId="15" fillId="0" borderId="11" xfId="0" applyFont="1" applyBorder="1" applyAlignment="1">
      <alignment horizontal="center" vertical="center" wrapText="1"/>
    </xf>
    <xf numFmtId="165" fontId="15" fillId="2" borderId="47" xfId="2" applyNumberFormat="1" applyFont="1" applyFill="1" applyBorder="1" applyAlignment="1" applyProtection="1">
      <alignment horizontal="center" vertical="center" wrapText="1"/>
    </xf>
    <xf numFmtId="165" fontId="15" fillId="2" borderId="11" xfId="2" applyNumberFormat="1" applyFont="1" applyFill="1" applyBorder="1" applyAlignment="1" applyProtection="1">
      <alignment horizontal="center" vertical="center" wrapText="1"/>
    </xf>
    <xf numFmtId="0" fontId="15" fillId="2" borderId="47"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2" fillId="2" borderId="47" xfId="0" applyFont="1" applyFill="1" applyBorder="1" applyAlignment="1">
      <alignment horizontal="center" vertical="center"/>
    </xf>
    <xf numFmtId="0" fontId="2" fillId="2" borderId="11" xfId="0" applyFont="1" applyFill="1" applyBorder="1" applyAlignment="1">
      <alignment horizontal="center" vertical="center"/>
    </xf>
    <xf numFmtId="0" fontId="14" fillId="2" borderId="47" xfId="0" applyFont="1" applyFill="1" applyBorder="1" applyAlignment="1">
      <alignment horizontal="center" vertical="center" wrapText="1"/>
    </xf>
    <xf numFmtId="0" fontId="14" fillId="2" borderId="11" xfId="0" applyFont="1" applyFill="1" applyBorder="1" applyAlignment="1">
      <alignment horizontal="center" vertical="center" wrapText="1"/>
    </xf>
    <xf numFmtId="9" fontId="47" fillId="2" borderId="47" xfId="0" applyNumberFormat="1" applyFont="1" applyFill="1" applyBorder="1" applyAlignment="1" applyProtection="1">
      <alignment horizontal="center" vertical="center" wrapText="1"/>
      <protection locked="0"/>
    </xf>
    <xf numFmtId="9" fontId="47" fillId="2" borderId="11" xfId="0" applyNumberFormat="1" applyFont="1" applyFill="1" applyBorder="1" applyAlignment="1" applyProtection="1">
      <alignment horizontal="center" vertical="center" wrapText="1"/>
      <protection locked="0"/>
    </xf>
    <xf numFmtId="9" fontId="14" fillId="2" borderId="47" xfId="0" applyNumberFormat="1" applyFont="1" applyFill="1" applyBorder="1" applyAlignment="1">
      <alignment horizontal="center" vertical="center" wrapText="1"/>
    </xf>
    <xf numFmtId="9" fontId="14" fillId="2" borderId="11" xfId="0" applyNumberFormat="1" applyFont="1" applyFill="1" applyBorder="1" applyAlignment="1">
      <alignment horizontal="center" vertical="center" wrapText="1"/>
    </xf>
    <xf numFmtId="0" fontId="14" fillId="2" borderId="47" xfId="0" applyFont="1" applyFill="1" applyBorder="1" applyAlignment="1" applyProtection="1">
      <alignment horizontal="center" vertical="center" wrapText="1"/>
      <protection locked="0"/>
    </xf>
    <xf numFmtId="0" fontId="14" fillId="2" borderId="11" xfId="0" applyFont="1" applyFill="1" applyBorder="1" applyAlignment="1" applyProtection="1">
      <alignment horizontal="center" vertical="center" wrapText="1"/>
      <protection locked="0"/>
    </xf>
    <xf numFmtId="0" fontId="15" fillId="2" borderId="47"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wrapText="1"/>
      <protection locked="0"/>
    </xf>
    <xf numFmtId="0" fontId="15" fillId="2" borderId="47"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15" fillId="2" borderId="10" xfId="0" applyFont="1" applyFill="1" applyBorder="1" applyAlignment="1">
      <alignment horizontal="center" vertical="center" wrapText="1"/>
    </xf>
    <xf numFmtId="0" fontId="47" fillId="2" borderId="47" xfId="0" applyFont="1" applyFill="1" applyBorder="1" applyAlignment="1" applyProtection="1">
      <alignment horizontal="center" vertical="center" wrapText="1"/>
      <protection locked="0"/>
    </xf>
    <xf numFmtId="0" fontId="47" fillId="2" borderId="11" xfId="0" applyFont="1" applyFill="1" applyBorder="1" applyAlignment="1" applyProtection="1">
      <alignment horizontal="center" vertical="center" wrapText="1"/>
      <protection locked="0"/>
    </xf>
    <xf numFmtId="0" fontId="14" fillId="2" borderId="10" xfId="0" applyFont="1" applyFill="1" applyBorder="1" applyAlignment="1">
      <alignment horizontal="center" vertical="center" wrapText="1"/>
    </xf>
    <xf numFmtId="0" fontId="15" fillId="2" borderId="10" xfId="0" applyFont="1" applyFill="1" applyBorder="1" applyAlignment="1" applyProtection="1">
      <alignment horizontal="center" vertical="center" wrapText="1"/>
      <protection locked="0"/>
    </xf>
    <xf numFmtId="0" fontId="14" fillId="2" borderId="47"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39" fillId="23" borderId="47" xfId="0" applyFont="1" applyFill="1" applyBorder="1" applyAlignment="1">
      <alignment horizontal="center" vertical="center"/>
    </xf>
    <xf numFmtId="0" fontId="39" fillId="23" borderId="10" xfId="0" applyFont="1" applyFill="1" applyBorder="1" applyAlignment="1">
      <alignment horizontal="center" vertical="center"/>
    </xf>
    <xf numFmtId="0" fontId="39" fillId="23" borderId="11" xfId="0" applyFont="1" applyFill="1" applyBorder="1" applyAlignment="1">
      <alignment horizontal="center" vertical="center"/>
    </xf>
    <xf numFmtId="14" fontId="14" fillId="2" borderId="47" xfId="0" applyNumberFormat="1" applyFont="1" applyFill="1" applyBorder="1" applyAlignment="1">
      <alignment horizontal="center" vertical="center"/>
    </xf>
    <xf numFmtId="14" fontId="14" fillId="2" borderId="11" xfId="0" applyNumberFormat="1" applyFont="1" applyFill="1" applyBorder="1" applyAlignment="1">
      <alignment horizontal="center" vertical="center"/>
    </xf>
    <xf numFmtId="9" fontId="15" fillId="0" borderId="47" xfId="0" applyNumberFormat="1" applyFont="1" applyBorder="1" applyAlignment="1">
      <alignment horizontal="center" vertical="center" wrapText="1"/>
    </xf>
    <xf numFmtId="9" fontId="15" fillId="0" borderId="11" xfId="0" applyNumberFormat="1" applyFont="1" applyBorder="1" applyAlignment="1">
      <alignment horizontal="center" vertical="center" wrapText="1"/>
    </xf>
    <xf numFmtId="9" fontId="15" fillId="2" borderId="47" xfId="0" applyNumberFormat="1" applyFont="1" applyFill="1" applyBorder="1" applyAlignment="1">
      <alignment horizontal="center" vertical="center" wrapText="1"/>
    </xf>
    <xf numFmtId="9" fontId="15" fillId="2" borderId="11" xfId="0" applyNumberFormat="1" applyFont="1" applyFill="1" applyBorder="1" applyAlignment="1">
      <alignment horizontal="center" vertical="center" wrapText="1"/>
    </xf>
    <xf numFmtId="9" fontId="15" fillId="2" borderId="47" xfId="2" applyFont="1" applyFill="1" applyBorder="1" applyAlignment="1" applyProtection="1">
      <alignment horizontal="center" vertical="center" wrapText="1"/>
    </xf>
    <xf numFmtId="9" fontId="15" fillId="2" borderId="11" xfId="2" applyFont="1" applyFill="1" applyBorder="1" applyAlignment="1" applyProtection="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pplyProtection="1">
      <alignment horizontal="center" vertical="center" wrapText="1"/>
      <protection locked="0"/>
    </xf>
    <xf numFmtId="0" fontId="14" fillId="2" borderId="1"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3" xfId="0" applyFont="1" applyFill="1" applyBorder="1" applyAlignment="1">
      <alignment horizontal="center" vertical="center"/>
    </xf>
    <xf numFmtId="0" fontId="11" fillId="5" borderId="34"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24"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21" fillId="16" borderId="60" xfId="0" applyFont="1" applyFill="1" applyBorder="1" applyAlignment="1">
      <alignment horizontal="center" vertical="center" wrapText="1"/>
    </xf>
    <xf numFmtId="0" fontId="21" fillId="16" borderId="61"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3" xfId="0" applyFont="1" applyBorder="1" applyAlignment="1">
      <alignment horizontal="center" vertical="center" wrapText="1"/>
    </xf>
    <xf numFmtId="0" fontId="4" fillId="0" borderId="37"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30" fillId="22" borderId="55" xfId="0" applyFont="1" applyFill="1" applyBorder="1" applyAlignment="1">
      <alignment horizontal="center" vertical="center" wrapText="1"/>
    </xf>
    <xf numFmtId="0" fontId="30" fillId="22" borderId="42" xfId="0" applyFont="1" applyFill="1" applyBorder="1" applyAlignment="1">
      <alignment horizontal="center" vertical="center" wrapText="1"/>
    </xf>
    <xf numFmtId="0" fontId="30" fillId="22" borderId="26" xfId="0" applyFont="1" applyFill="1" applyBorder="1" applyAlignment="1">
      <alignment horizontal="center" vertical="center" wrapText="1"/>
    </xf>
    <xf numFmtId="0" fontId="12" fillId="0" borderId="47" xfId="0" applyFont="1" applyBorder="1" applyAlignment="1">
      <alignment horizontal="center" vertical="center" wrapText="1"/>
    </xf>
    <xf numFmtId="0" fontId="43" fillId="0" borderId="37"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13" xfId="0" applyFont="1" applyBorder="1" applyAlignment="1">
      <alignment horizontal="center" vertical="center" wrapText="1"/>
    </xf>
    <xf numFmtId="0" fontId="12" fillId="0" borderId="11" xfId="0" applyFont="1" applyBorder="1" applyAlignment="1">
      <alignment horizontal="center" vertical="center" wrapText="1"/>
    </xf>
    <xf numFmtId="0" fontId="11" fillId="5" borderId="51"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4" fillId="0" borderId="37" xfId="0" applyFont="1" applyBorder="1" applyAlignment="1">
      <alignment horizontal="center" vertical="center" wrapText="1"/>
    </xf>
    <xf numFmtId="0" fontId="4" fillId="0" borderId="13" xfId="0" applyFont="1" applyBorder="1" applyAlignment="1">
      <alignment horizontal="center" vertical="center" wrapText="1"/>
    </xf>
    <xf numFmtId="9" fontId="4" fillId="0" borderId="37" xfId="2" applyFont="1" applyFill="1" applyBorder="1" applyAlignment="1" applyProtection="1">
      <alignment horizontal="center" vertical="center" wrapText="1"/>
    </xf>
    <xf numFmtId="9" fontId="4" fillId="0" borderId="13" xfId="2" applyFont="1" applyFill="1" applyBorder="1" applyAlignment="1" applyProtection="1">
      <alignment horizontal="center" vertical="center" wrapText="1"/>
    </xf>
    <xf numFmtId="0" fontId="4" fillId="0" borderId="10"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52" xfId="0" applyFont="1" applyBorder="1" applyAlignment="1">
      <alignment horizontal="center" vertical="center" wrapText="1"/>
    </xf>
    <xf numFmtId="0" fontId="4" fillId="0" borderId="37" xfId="1" applyFont="1" applyBorder="1" applyAlignment="1">
      <alignment horizontal="center" vertical="center" wrapText="1"/>
    </xf>
    <xf numFmtId="0" fontId="4" fillId="0" borderId="13" xfId="1" applyFont="1" applyBorder="1" applyAlignment="1">
      <alignment horizontal="center" vertical="center" wrapText="1"/>
    </xf>
    <xf numFmtId="14" fontId="12" fillId="0" borderId="37" xfId="0" applyNumberFormat="1" applyFont="1" applyBorder="1" applyAlignment="1">
      <alignment horizontal="center" vertical="center" wrapText="1"/>
    </xf>
    <xf numFmtId="14" fontId="12" fillId="0" borderId="13" xfId="0" applyNumberFormat="1" applyFont="1" applyBorder="1" applyAlignment="1">
      <alignment horizontal="center" vertical="center" wrapText="1"/>
    </xf>
    <xf numFmtId="14" fontId="12" fillId="0" borderId="47" xfId="0" applyNumberFormat="1" applyFont="1" applyBorder="1" applyAlignment="1">
      <alignment horizontal="center" vertical="center" wrapText="1"/>
    </xf>
    <xf numFmtId="14" fontId="12" fillId="0" borderId="11" xfId="0" applyNumberFormat="1" applyFont="1" applyBorder="1" applyAlignment="1">
      <alignment horizontal="center" vertical="center" wrapText="1"/>
    </xf>
    <xf numFmtId="0" fontId="48" fillId="0" borderId="47" xfId="0" applyFont="1" applyBorder="1" applyAlignment="1" applyProtection="1">
      <alignment horizontal="center" vertical="center" wrapText="1"/>
      <protection locked="0"/>
    </xf>
    <xf numFmtId="0" fontId="48" fillId="0" borderId="11" xfId="0" applyFont="1" applyBorder="1" applyAlignment="1" applyProtection="1">
      <alignment horizontal="center" vertical="center" wrapText="1"/>
      <protection locked="0"/>
    </xf>
    <xf numFmtId="0" fontId="12" fillId="0" borderId="15" xfId="0" applyFont="1" applyBorder="1" applyAlignment="1">
      <alignment horizontal="center" vertical="center" wrapText="1"/>
    </xf>
    <xf numFmtId="0" fontId="12" fillId="0" borderId="3" xfId="0" applyFont="1" applyBorder="1" applyAlignment="1">
      <alignment horizontal="center" vertical="center" wrapText="1"/>
    </xf>
    <xf numFmtId="14" fontId="12" fillId="0" borderId="15" xfId="0" applyNumberFormat="1" applyFont="1" applyBorder="1" applyAlignment="1">
      <alignment horizontal="center" vertical="center" wrapText="1"/>
    </xf>
    <xf numFmtId="14" fontId="12" fillId="0" borderId="3" xfId="0" applyNumberFormat="1" applyFont="1" applyBorder="1" applyAlignment="1">
      <alignment horizontal="center" vertical="center" wrapText="1"/>
    </xf>
    <xf numFmtId="0" fontId="12" fillId="0" borderId="53" xfId="0" applyFont="1" applyBorder="1" applyAlignment="1">
      <alignment horizontal="center" vertical="center" wrapText="1"/>
    </xf>
    <xf numFmtId="14" fontId="4" fillId="2" borderId="9" xfId="0" applyNumberFormat="1" applyFont="1" applyFill="1" applyBorder="1" applyAlignment="1">
      <alignment horizontal="center" vertical="center" wrapText="1"/>
    </xf>
    <xf numFmtId="14" fontId="4" fillId="2" borderId="8" xfId="0" applyNumberFormat="1" applyFont="1" applyFill="1" applyBorder="1" applyAlignment="1">
      <alignment horizontal="center" vertical="center"/>
    </xf>
    <xf numFmtId="14" fontId="12" fillId="2" borderId="1" xfId="0" applyNumberFormat="1" applyFont="1" applyFill="1" applyBorder="1" applyAlignment="1">
      <alignment horizontal="center" vertical="center" wrapText="1"/>
    </xf>
    <xf numFmtId="14" fontId="12" fillId="2" borderId="2" xfId="0" applyNumberFormat="1" applyFont="1" applyFill="1" applyBorder="1" applyAlignment="1">
      <alignment horizontal="center" vertical="center" wrapText="1"/>
    </xf>
    <xf numFmtId="14" fontId="12" fillId="2" borderId="4" xfId="0" applyNumberFormat="1" applyFont="1" applyFill="1" applyBorder="1" applyAlignment="1">
      <alignment horizontal="center" vertical="center" wrapText="1"/>
    </xf>
    <xf numFmtId="14" fontId="12" fillId="2" borderId="5" xfId="0" applyNumberFormat="1" applyFont="1" applyFill="1" applyBorder="1" applyAlignment="1">
      <alignment horizontal="center" vertical="center" wrapText="1"/>
    </xf>
    <xf numFmtId="14" fontId="12" fillId="2" borderId="6" xfId="0" applyNumberFormat="1" applyFont="1" applyFill="1" applyBorder="1" applyAlignment="1">
      <alignment horizontal="center" vertical="center" wrapText="1"/>
    </xf>
    <xf numFmtId="14" fontId="12" fillId="2" borderId="7" xfId="0" applyNumberFormat="1" applyFont="1" applyFill="1" applyBorder="1" applyAlignment="1">
      <alignment horizontal="center" vertical="center" wrapText="1"/>
    </xf>
    <xf numFmtId="14" fontId="4" fillId="2" borderId="8" xfId="0" applyNumberFormat="1"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47" xfId="0" applyFont="1" applyFill="1" applyBorder="1" applyAlignment="1">
      <alignment horizontal="center" vertical="center" wrapText="1"/>
    </xf>
    <xf numFmtId="0" fontId="30" fillId="14" borderId="36" xfId="0" applyFont="1" applyFill="1" applyBorder="1" applyAlignment="1">
      <alignment horizontal="center" vertical="center" textRotation="90" wrapText="1"/>
    </xf>
    <xf numFmtId="0" fontId="30" fillId="14" borderId="7" xfId="0" applyFont="1" applyFill="1" applyBorder="1" applyAlignment="1">
      <alignment horizontal="center" vertical="center" textRotation="90" wrapText="1"/>
    </xf>
    <xf numFmtId="0" fontId="3" fillId="5" borderId="37" xfId="0" applyFont="1" applyFill="1" applyBorder="1" applyAlignment="1">
      <alignment horizontal="center" vertical="center" textRotation="90" wrapText="1"/>
    </xf>
    <xf numFmtId="0" fontId="3" fillId="5" borderId="11" xfId="0" applyFont="1" applyFill="1" applyBorder="1" applyAlignment="1">
      <alignment horizontal="center" vertical="center" textRotation="90" wrapText="1"/>
    </xf>
    <xf numFmtId="0" fontId="30" fillId="14" borderId="17" xfId="0" applyFont="1" applyFill="1" applyBorder="1" applyAlignment="1">
      <alignment horizontal="center" vertical="center" wrapText="1"/>
    </xf>
    <xf numFmtId="0" fontId="30" fillId="14" borderId="35"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51" xfId="0" applyFont="1" applyFill="1" applyBorder="1" applyAlignment="1">
      <alignment horizontal="center" vertical="center" wrapText="1"/>
    </xf>
    <xf numFmtId="0" fontId="12" fillId="2" borderId="3" xfId="0" applyFont="1" applyFill="1" applyBorder="1" applyAlignment="1">
      <alignment horizontal="center" vertical="center"/>
    </xf>
    <xf numFmtId="0" fontId="3" fillId="5" borderId="25"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0" fillId="14" borderId="18" xfId="0" applyFont="1" applyFill="1" applyBorder="1" applyAlignment="1">
      <alignment horizontal="center" vertical="center" wrapText="1"/>
    </xf>
    <xf numFmtId="0" fontId="30" fillId="14" borderId="20"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42"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41" fillId="16" borderId="0" xfId="0" applyFont="1" applyFill="1" applyAlignment="1">
      <alignment horizontal="center" vertical="center"/>
    </xf>
    <xf numFmtId="0" fontId="41" fillId="16" borderId="31" xfId="0" applyFont="1" applyFill="1" applyBorder="1" applyAlignment="1">
      <alignment horizontal="center" vertical="center"/>
    </xf>
    <xf numFmtId="0" fontId="30" fillId="14" borderId="42" xfId="0" applyFont="1" applyFill="1" applyBorder="1" applyAlignment="1">
      <alignment horizontal="center" vertical="center" textRotation="90" wrapText="1"/>
    </xf>
    <xf numFmtId="0" fontId="30" fillId="14" borderId="26" xfId="0" applyFont="1" applyFill="1" applyBorder="1" applyAlignment="1">
      <alignment horizontal="center" vertical="center" textRotation="90" wrapText="1"/>
    </xf>
    <xf numFmtId="0" fontId="40" fillId="5" borderId="18" xfId="0" applyFont="1" applyFill="1" applyBorder="1" applyAlignment="1">
      <alignment horizontal="center" vertical="center" wrapText="1"/>
    </xf>
    <xf numFmtId="0" fontId="40" fillId="5" borderId="35"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0" fillId="14" borderId="21" xfId="0" applyFont="1" applyFill="1" applyBorder="1" applyAlignment="1">
      <alignment horizontal="center" vertical="center" wrapText="1"/>
    </xf>
    <xf numFmtId="0" fontId="30" fillId="14" borderId="32"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46" fillId="21" borderId="3" xfId="0" applyFont="1" applyFill="1" applyBorder="1" applyAlignment="1">
      <alignment horizontal="center" vertical="center" wrapText="1"/>
    </xf>
    <xf numFmtId="0" fontId="12" fillId="0" borderId="3" xfId="0" applyFont="1" applyBorder="1" applyAlignment="1">
      <alignment horizontal="center" vertical="center"/>
    </xf>
    <xf numFmtId="0" fontId="12" fillId="2" borderId="3"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0" fillId="14" borderId="37" xfId="0" applyFont="1" applyFill="1" applyBorder="1" applyAlignment="1">
      <alignment horizontal="center" vertical="center" textRotation="90" wrapText="1"/>
    </xf>
    <xf numFmtId="0" fontId="30" fillId="14" borderId="11" xfId="0" applyFont="1" applyFill="1" applyBorder="1" applyAlignment="1">
      <alignment horizontal="center" vertical="center" textRotation="90" wrapText="1"/>
    </xf>
    <xf numFmtId="0" fontId="3" fillId="13" borderId="37" xfId="0" applyFont="1" applyFill="1" applyBorder="1" applyAlignment="1">
      <alignment horizontal="center" vertical="center" textRotation="90" wrapText="1"/>
    </xf>
    <xf numFmtId="0" fontId="3" fillId="13" borderId="11" xfId="0" applyFont="1" applyFill="1" applyBorder="1" applyAlignment="1">
      <alignment horizontal="center" vertical="center" textRotation="90" wrapText="1"/>
    </xf>
    <xf numFmtId="0" fontId="45" fillId="2" borderId="3" xfId="0" applyFont="1" applyFill="1" applyBorder="1" applyAlignment="1">
      <alignment horizontal="center" vertical="center" wrapText="1"/>
    </xf>
    <xf numFmtId="0" fontId="12" fillId="2" borderId="3"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43" fillId="2" borderId="3" xfId="0" applyFont="1" applyFill="1" applyBorder="1" applyAlignment="1">
      <alignment horizontal="center" vertical="center"/>
    </xf>
    <xf numFmtId="0" fontId="4" fillId="2" borderId="3" xfId="0" applyFont="1" applyFill="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3" xfId="1" applyFont="1" applyBorder="1" applyAlignment="1">
      <alignment horizontal="center" vertical="center" wrapText="1"/>
    </xf>
    <xf numFmtId="0" fontId="4"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 fillId="2" borderId="3" xfId="1" applyFont="1" applyFill="1" applyBorder="1" applyAlignment="1">
      <alignment horizontal="center" vertical="center" wrapText="1"/>
    </xf>
    <xf numFmtId="0" fontId="48" fillId="2" borderId="3" xfId="0" applyFont="1" applyFill="1" applyBorder="1" applyAlignment="1" applyProtection="1">
      <alignment horizontal="center" vertical="center" wrapText="1"/>
      <protection locked="0"/>
    </xf>
    <xf numFmtId="9" fontId="4" fillId="2" borderId="3" xfId="2" applyFont="1" applyFill="1" applyBorder="1" applyAlignment="1" applyProtection="1">
      <alignment horizontal="center" vertical="center" wrapText="1"/>
    </xf>
    <xf numFmtId="0" fontId="30" fillId="7" borderId="3" xfId="0" applyFont="1" applyFill="1" applyBorder="1" applyAlignment="1">
      <alignment horizontal="center" vertical="center"/>
    </xf>
    <xf numFmtId="0" fontId="30" fillId="16" borderId="0" xfId="0" applyFont="1" applyFill="1" applyAlignment="1">
      <alignment horizontal="center" vertical="center"/>
    </xf>
    <xf numFmtId="0" fontId="30" fillId="16" borderId="31" xfId="0" applyFont="1" applyFill="1" applyBorder="1" applyAlignment="1">
      <alignment horizontal="center" vertical="center"/>
    </xf>
    <xf numFmtId="0" fontId="49" fillId="3" borderId="4" xfId="0" applyFont="1" applyFill="1" applyBorder="1" applyAlignment="1">
      <alignment horizontal="center" vertical="center" wrapText="1"/>
    </xf>
    <xf numFmtId="0" fontId="49" fillId="3" borderId="0" xfId="0" applyFont="1" applyFill="1" applyAlignment="1">
      <alignment horizontal="center" vertical="center" wrapText="1"/>
    </xf>
    <xf numFmtId="0" fontId="25" fillId="12" borderId="28" xfId="0" applyFont="1" applyFill="1" applyBorder="1" applyAlignment="1">
      <alignment horizontal="center" vertical="center"/>
    </xf>
    <xf numFmtId="0" fontId="25" fillId="12" borderId="29" xfId="0" applyFont="1" applyFill="1" applyBorder="1" applyAlignment="1">
      <alignment horizontal="center" vertical="center"/>
    </xf>
    <xf numFmtId="0" fontId="25" fillId="12" borderId="30" xfId="0" applyFont="1" applyFill="1" applyBorder="1" applyAlignment="1">
      <alignment horizontal="center" vertical="center"/>
    </xf>
    <xf numFmtId="0" fontId="25" fillId="12" borderId="21" xfId="0" applyFont="1" applyFill="1" applyBorder="1" applyAlignment="1">
      <alignment horizontal="center" vertical="center"/>
    </xf>
    <xf numFmtId="0" fontId="25" fillId="12" borderId="0" xfId="0" applyFont="1" applyFill="1" applyAlignment="1">
      <alignment horizontal="center" vertical="center"/>
    </xf>
    <xf numFmtId="0" fontId="25" fillId="12" borderId="31" xfId="0" applyFont="1" applyFill="1" applyBorder="1" applyAlignment="1">
      <alignment horizontal="center" vertical="center"/>
    </xf>
    <xf numFmtId="0" fontId="25" fillId="12" borderId="32" xfId="0" applyFont="1" applyFill="1" applyBorder="1" applyAlignment="1">
      <alignment horizontal="center" vertical="center"/>
    </xf>
    <xf numFmtId="0" fontId="25" fillId="12" borderId="33" xfId="0" applyFont="1" applyFill="1" applyBorder="1" applyAlignment="1">
      <alignment horizontal="center" vertical="center"/>
    </xf>
    <xf numFmtId="0" fontId="25" fillId="12" borderId="34" xfId="0" applyFont="1" applyFill="1" applyBorder="1" applyAlignment="1">
      <alignment horizontal="center" vertical="center"/>
    </xf>
    <xf numFmtId="0" fontId="19" fillId="0" borderId="0" xfId="0" applyFont="1" applyAlignment="1">
      <alignment horizontal="center" vertical="center" wrapText="1"/>
    </xf>
    <xf numFmtId="0" fontId="0" fillId="0" borderId="0" xfId="0" applyAlignment="1">
      <alignment horizontal="center"/>
    </xf>
    <xf numFmtId="0" fontId="22" fillId="0" borderId="0" xfId="0" applyFont="1" applyAlignment="1">
      <alignment horizontal="center" vertical="center"/>
    </xf>
    <xf numFmtId="0" fontId="26" fillId="10" borderId="17" xfId="0" applyFont="1" applyFill="1" applyBorder="1" applyAlignment="1">
      <alignment horizontal="center" vertical="center" textRotation="90"/>
    </xf>
    <xf numFmtId="0" fontId="26" fillId="10" borderId="18" xfId="0" applyFont="1" applyFill="1" applyBorder="1" applyAlignment="1">
      <alignment horizontal="center" vertical="center" textRotation="90"/>
    </xf>
    <xf numFmtId="0" fontId="26" fillId="10" borderId="20" xfId="0" applyFont="1" applyFill="1" applyBorder="1" applyAlignment="1">
      <alignment horizontal="center" vertical="center" textRotation="90"/>
    </xf>
    <xf numFmtId="0" fontId="24" fillId="11" borderId="17" xfId="0" applyFont="1" applyFill="1" applyBorder="1" applyAlignment="1">
      <alignment horizontal="center" vertical="center" textRotation="90"/>
    </xf>
    <xf numFmtId="0" fontId="24" fillId="11" borderId="18" xfId="0" applyFont="1" applyFill="1" applyBorder="1" applyAlignment="1">
      <alignment horizontal="center" vertical="center" textRotation="90"/>
    </xf>
    <xf numFmtId="0" fontId="24" fillId="11" borderId="20" xfId="0" applyFont="1" applyFill="1" applyBorder="1" applyAlignment="1">
      <alignment horizontal="center" vertical="center" textRotation="90"/>
    </xf>
    <xf numFmtId="0" fontId="22" fillId="7" borderId="0" xfId="0" applyFont="1" applyFill="1" applyAlignment="1">
      <alignment horizontal="center" vertical="center"/>
    </xf>
    <xf numFmtId="0" fontId="28" fillId="7" borderId="0" xfId="0" applyFont="1" applyFill="1" applyAlignment="1">
      <alignment horizontal="center" vertical="center"/>
    </xf>
    <xf numFmtId="0" fontId="28" fillId="0" borderId="0" xfId="0" applyFont="1" applyAlignment="1">
      <alignment horizontal="center" vertical="center"/>
    </xf>
    <xf numFmtId="0" fontId="2" fillId="20" borderId="0" xfId="0" applyFont="1" applyFill="1" applyAlignment="1">
      <alignment horizontal="center"/>
    </xf>
    <xf numFmtId="0" fontId="2" fillId="20" borderId="0" xfId="0" applyFont="1" applyFill="1" applyAlignment="1">
      <alignment horizontal="center" vertical="center" textRotation="90"/>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hyperlink" Target="#Campo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hyperlink" Target="#Campo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hyperlink" Target="#Campo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hyperlink" Target="#Campo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210794</xdr:colOff>
      <xdr:row>10</xdr:row>
      <xdr:rowOff>116167</xdr:rowOff>
    </xdr:from>
    <xdr:to>
      <xdr:col>7</xdr:col>
      <xdr:colOff>759013</xdr:colOff>
      <xdr:row>31</xdr:row>
      <xdr:rowOff>19704</xdr:rowOff>
    </xdr:to>
    <xdr:pic>
      <xdr:nvPicPr>
        <xdr:cNvPr id="2" name="Imagen 1" descr="Un dibujo de una flor&#10;&#10;Descripción generada automáticamente con confianza media">
          <a:extLst>
            <a:ext uri="{FF2B5EF4-FFF2-40B4-BE49-F238E27FC236}">
              <a16:creationId xmlns:a16="http://schemas.microsoft.com/office/drawing/2014/main" id="{D5A43D90-53DC-4BB4-85A5-5FBF75F1B1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2794" y="2300567"/>
          <a:ext cx="5120219" cy="3846887"/>
        </a:xfrm>
        <a:prstGeom prst="rect">
          <a:avLst/>
        </a:prstGeom>
      </xdr:spPr>
    </xdr:pic>
    <xdr:clientData/>
  </xdr:twoCellAnchor>
  <xdr:twoCellAnchor>
    <xdr:from>
      <xdr:col>11</xdr:col>
      <xdr:colOff>52294</xdr:colOff>
      <xdr:row>11</xdr:row>
      <xdr:rowOff>61259</xdr:rowOff>
    </xdr:from>
    <xdr:to>
      <xdr:col>16</xdr:col>
      <xdr:colOff>171824</xdr:colOff>
      <xdr:row>14</xdr:row>
      <xdr:rowOff>99359</xdr:rowOff>
    </xdr:to>
    <xdr:grpSp>
      <xdr:nvGrpSpPr>
        <xdr:cNvPr id="6" name="Grupo 5">
          <a:extLst>
            <a:ext uri="{FF2B5EF4-FFF2-40B4-BE49-F238E27FC236}">
              <a16:creationId xmlns:a16="http://schemas.microsoft.com/office/drawing/2014/main" id="{95E0EF06-573F-461F-B653-E2FC24A7A50E}"/>
            </a:ext>
          </a:extLst>
        </xdr:cNvPr>
        <xdr:cNvGrpSpPr/>
      </xdr:nvGrpSpPr>
      <xdr:grpSpPr>
        <a:xfrm>
          <a:off x="8434294" y="2419830"/>
          <a:ext cx="3929530" cy="582386"/>
          <a:chOff x="7162800" y="2114550"/>
          <a:chExt cx="3060700" cy="590550"/>
        </a:xfrm>
        <a:solidFill>
          <a:schemeClr val="accent5">
            <a:lumMod val="75000"/>
          </a:schemeClr>
        </a:solidFill>
      </xdr:grpSpPr>
      <xdr:sp macro="" textlink="">
        <xdr:nvSpPr>
          <xdr:cNvPr id="7" name="Rectángulo: esquinas redondeadas 6">
            <a:extLst>
              <a:ext uri="{FF2B5EF4-FFF2-40B4-BE49-F238E27FC236}">
                <a16:creationId xmlns:a16="http://schemas.microsoft.com/office/drawing/2014/main" id="{887150A8-6724-E797-1716-40201999559C}"/>
              </a:ext>
            </a:extLst>
          </xdr:cNvPr>
          <xdr:cNvSpPr/>
        </xdr:nvSpPr>
        <xdr:spPr>
          <a:xfrm>
            <a:off x="7162800" y="2120900"/>
            <a:ext cx="1835150" cy="584200"/>
          </a:xfrm>
          <a:prstGeom prst="roundRect">
            <a:avLst/>
          </a:prstGeom>
          <a:grp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bg1"/>
                </a:solidFill>
                <a:latin typeface="Amasis MT Pro Black" panose="02040A04050005020304" pitchFamily="18" charset="0"/>
              </a:rPr>
              <a:t>Riesgos de Corrupción</a:t>
            </a:r>
          </a:p>
        </xdr:txBody>
      </xdr:sp>
      <xdr:sp macro="" textlink="">
        <xdr:nvSpPr>
          <xdr:cNvPr id="8" name="Rectángulo: esquinas redondeadas 7">
            <a:extLst>
              <a:ext uri="{FF2B5EF4-FFF2-40B4-BE49-F238E27FC236}">
                <a16:creationId xmlns:a16="http://schemas.microsoft.com/office/drawing/2014/main" id="{94400387-7CC1-BF8C-E541-DBB76C40C4C2}"/>
              </a:ext>
            </a:extLst>
          </xdr:cNvPr>
          <xdr:cNvSpPr/>
        </xdr:nvSpPr>
        <xdr:spPr>
          <a:xfrm>
            <a:off x="9156700" y="2114550"/>
            <a:ext cx="1066800" cy="584200"/>
          </a:xfrm>
          <a:prstGeom prst="roundRect">
            <a:avLst/>
          </a:prstGeom>
          <a:solidFill>
            <a:schemeClr val="bg1">
              <a:lumMod val="85000"/>
            </a:schemeClr>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ysClr val="windowText" lastClr="000000"/>
                </a:solidFill>
                <a:latin typeface="Aptos Black" panose="020B0004020202020204" pitchFamily="34" charset="0"/>
              </a:rPr>
              <a:t>02</a:t>
            </a:r>
          </a:p>
        </xdr:txBody>
      </xdr:sp>
    </xdr:grpSp>
    <xdr:clientData/>
  </xdr:twoCellAnchor>
  <xdr:twoCellAnchor editAs="oneCell">
    <xdr:from>
      <xdr:col>12</xdr:col>
      <xdr:colOff>6350</xdr:colOff>
      <xdr:row>9</xdr:row>
      <xdr:rowOff>63500</xdr:rowOff>
    </xdr:from>
    <xdr:to>
      <xdr:col>12</xdr:col>
      <xdr:colOff>228600</xdr:colOff>
      <xdr:row>10</xdr:row>
      <xdr:rowOff>101600</xdr:rowOff>
    </xdr:to>
    <xdr:pic>
      <xdr:nvPicPr>
        <xdr:cNvPr id="27" name="Imagen 26" descr="Logotipo, Icono&#10;&#10;Descripción generada automáticamente">
          <a:extLst>
            <a:ext uri="{FF2B5EF4-FFF2-40B4-BE49-F238E27FC236}">
              <a16:creationId xmlns:a16="http://schemas.microsoft.com/office/drawing/2014/main" id="{A4693B67-EE85-42A3-B3B5-347787101E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9150350" y="2063750"/>
          <a:ext cx="222250" cy="222250"/>
        </a:xfrm>
        <a:prstGeom prst="rect">
          <a:avLst/>
        </a:prstGeom>
      </xdr:spPr>
    </xdr:pic>
    <xdr:clientData/>
  </xdr:twoCellAnchor>
  <xdr:twoCellAnchor editAs="oneCell">
    <xdr:from>
      <xdr:col>12</xdr:col>
      <xdr:colOff>742950</xdr:colOff>
      <xdr:row>21</xdr:row>
      <xdr:rowOff>57150</xdr:rowOff>
    </xdr:from>
    <xdr:to>
      <xdr:col>13</xdr:col>
      <xdr:colOff>203200</xdr:colOff>
      <xdr:row>22</xdr:row>
      <xdr:rowOff>95250</xdr:rowOff>
    </xdr:to>
    <xdr:pic>
      <xdr:nvPicPr>
        <xdr:cNvPr id="28" name="Imagen 27" descr="Logotipo, Icono&#10;&#10;Descripción generada automáticamente">
          <a:extLst>
            <a:ext uri="{FF2B5EF4-FFF2-40B4-BE49-F238E27FC236}">
              <a16:creationId xmlns:a16="http://schemas.microsoft.com/office/drawing/2014/main" id="{7D20A7E8-31EE-45A3-AFE1-F835441874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9886950" y="4324350"/>
          <a:ext cx="222250" cy="222250"/>
        </a:xfrm>
        <a:prstGeom prst="rect">
          <a:avLst/>
        </a:prstGeom>
      </xdr:spPr>
    </xdr:pic>
    <xdr:clientData/>
  </xdr:twoCellAnchor>
  <xdr:twoCellAnchor editAs="oneCell">
    <xdr:from>
      <xdr:col>12</xdr:col>
      <xdr:colOff>736974</xdr:colOff>
      <xdr:row>15</xdr:row>
      <xdr:rowOff>69850</xdr:rowOff>
    </xdr:from>
    <xdr:to>
      <xdr:col>13</xdr:col>
      <xdr:colOff>197224</xdr:colOff>
      <xdr:row>16</xdr:row>
      <xdr:rowOff>107949</xdr:rowOff>
    </xdr:to>
    <xdr:pic>
      <xdr:nvPicPr>
        <xdr:cNvPr id="29" name="Imagen 28" descr="Logotipo, Icono&#10;&#10;Descripción generada automáticamente">
          <a:extLst>
            <a:ext uri="{FF2B5EF4-FFF2-40B4-BE49-F238E27FC236}">
              <a16:creationId xmlns:a16="http://schemas.microsoft.com/office/drawing/2014/main" id="{7C7B793F-452B-41D7-AD35-75A6C9E5BE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9880974" y="3187700"/>
          <a:ext cx="222250" cy="222249"/>
        </a:xfrm>
        <a:prstGeom prst="rect">
          <a:avLst/>
        </a:prstGeom>
      </xdr:spPr>
    </xdr:pic>
    <xdr:clientData/>
  </xdr:twoCellAnchor>
  <xdr:twoCellAnchor editAs="oneCell">
    <xdr:from>
      <xdr:col>12</xdr:col>
      <xdr:colOff>525182</xdr:colOff>
      <xdr:row>28</xdr:row>
      <xdr:rowOff>70970</xdr:rowOff>
    </xdr:from>
    <xdr:to>
      <xdr:col>12</xdr:col>
      <xdr:colOff>747432</xdr:colOff>
      <xdr:row>29</xdr:row>
      <xdr:rowOff>109070</xdr:rowOff>
    </xdr:to>
    <xdr:pic>
      <xdr:nvPicPr>
        <xdr:cNvPr id="30" name="Imagen 29" descr="Logotipo, Icono&#10;&#10;Descripción generada automáticamente">
          <a:extLst>
            <a:ext uri="{FF2B5EF4-FFF2-40B4-BE49-F238E27FC236}">
              <a16:creationId xmlns:a16="http://schemas.microsoft.com/office/drawing/2014/main" id="{DCAC63AD-7CC2-4E38-A5E3-7B031FC101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9669182" y="5639920"/>
          <a:ext cx="222250" cy="222250"/>
        </a:xfrm>
        <a:prstGeom prst="rect">
          <a:avLst/>
        </a:prstGeom>
      </xdr:spPr>
    </xdr:pic>
    <xdr:clientData/>
  </xdr:twoCellAnchor>
  <xdr:oneCellAnchor>
    <xdr:from>
      <xdr:col>10</xdr:col>
      <xdr:colOff>114300</xdr:colOff>
      <xdr:row>35</xdr:row>
      <xdr:rowOff>63500</xdr:rowOff>
    </xdr:from>
    <xdr:ext cx="222250" cy="222250"/>
    <xdr:pic>
      <xdr:nvPicPr>
        <xdr:cNvPr id="31" name="Imagen 30" descr="Logotipo, Icono&#10;&#10;Descripción generada automáticamente">
          <a:extLst>
            <a:ext uri="{FF2B5EF4-FFF2-40B4-BE49-F238E27FC236}">
              <a16:creationId xmlns:a16="http://schemas.microsoft.com/office/drawing/2014/main" id="{24711024-F4D8-43EC-A18D-5142697CB0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flipH="1">
          <a:off x="7734300" y="6934200"/>
          <a:ext cx="222250" cy="222250"/>
        </a:xfrm>
        <a:prstGeom prst="rect">
          <a:avLst/>
        </a:prstGeom>
      </xdr:spPr>
    </xdr:pic>
    <xdr:clientData/>
  </xdr:oneCellAnchor>
  <xdr:twoCellAnchor>
    <xdr:from>
      <xdr:col>2</xdr:col>
      <xdr:colOff>650688</xdr:colOff>
      <xdr:row>32</xdr:row>
      <xdr:rowOff>-1</xdr:rowOff>
    </xdr:from>
    <xdr:to>
      <xdr:col>6</xdr:col>
      <xdr:colOff>663388</xdr:colOff>
      <xdr:row>35</xdr:row>
      <xdr:rowOff>30630</xdr:rowOff>
    </xdr:to>
    <xdr:grpSp>
      <xdr:nvGrpSpPr>
        <xdr:cNvPr id="42" name="Grupo 41">
          <a:extLst>
            <a:ext uri="{FF2B5EF4-FFF2-40B4-BE49-F238E27FC236}">
              <a16:creationId xmlns:a16="http://schemas.microsoft.com/office/drawing/2014/main" id="{5B9BE650-7E6F-4DA6-8B6A-F764EBF94110}"/>
            </a:ext>
          </a:extLst>
        </xdr:cNvPr>
        <xdr:cNvGrpSpPr/>
      </xdr:nvGrpSpPr>
      <xdr:grpSpPr>
        <a:xfrm>
          <a:off x="2174688" y="6259285"/>
          <a:ext cx="3060700" cy="583988"/>
          <a:chOff x="7162800" y="2114550"/>
          <a:chExt cx="3060700" cy="590550"/>
        </a:xfrm>
        <a:solidFill>
          <a:srgbClr val="002060"/>
        </a:solidFill>
      </xdr:grpSpPr>
      <xdr:sp macro="" textlink="">
        <xdr:nvSpPr>
          <xdr:cNvPr id="43" name="Rectángulo: esquinas redondeadas 42">
            <a:extLst>
              <a:ext uri="{FF2B5EF4-FFF2-40B4-BE49-F238E27FC236}">
                <a16:creationId xmlns:a16="http://schemas.microsoft.com/office/drawing/2014/main" id="{0C3E8BFF-ADBD-A12C-E040-C2FC2AE162BF}"/>
              </a:ext>
            </a:extLst>
          </xdr:cNvPr>
          <xdr:cNvSpPr/>
        </xdr:nvSpPr>
        <xdr:spPr>
          <a:xfrm>
            <a:off x="7162800" y="2120900"/>
            <a:ext cx="1835150" cy="584200"/>
          </a:xfrm>
          <a:prstGeom prst="roundRect">
            <a:avLst/>
          </a:prstGeom>
          <a:solidFill>
            <a:schemeClr val="accent1">
              <a:lumMod val="75000"/>
            </a:schemeClr>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rgbClr val="FFC000"/>
                </a:solidFill>
                <a:latin typeface="Amasis MT Pro Black" panose="02040A04050005020304" pitchFamily="18" charset="0"/>
              </a:rPr>
              <a:t>Riesgos de Corrupción</a:t>
            </a:r>
          </a:p>
        </xdr:txBody>
      </xdr:sp>
      <xdr:sp macro="" textlink="">
        <xdr:nvSpPr>
          <xdr:cNvPr id="44" name="Rectángulo: esquinas redondeadas 43">
            <a:extLst>
              <a:ext uri="{FF2B5EF4-FFF2-40B4-BE49-F238E27FC236}">
                <a16:creationId xmlns:a16="http://schemas.microsoft.com/office/drawing/2014/main" id="{61BE5696-5A5F-EA33-23B9-7D128890A80D}"/>
              </a:ext>
            </a:extLst>
          </xdr:cNvPr>
          <xdr:cNvSpPr/>
        </xdr:nvSpPr>
        <xdr:spPr>
          <a:xfrm>
            <a:off x="9156700" y="2114550"/>
            <a:ext cx="1066800" cy="584200"/>
          </a:xfrm>
          <a:prstGeom prst="roundRect">
            <a:avLst/>
          </a:prstGeom>
          <a:solidFill>
            <a:srgbClr val="FFC000"/>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tx1"/>
                </a:solidFill>
                <a:latin typeface="Amasis MT Pro Black" panose="02040A04050005020304" pitchFamily="18" charset="0"/>
              </a:rPr>
              <a:t>19</a:t>
            </a:r>
          </a:p>
        </xdr:txBody>
      </xdr:sp>
    </xdr:grpSp>
    <xdr:clientData/>
  </xdr:twoCellAnchor>
  <xdr:twoCellAnchor>
    <xdr:from>
      <xdr:col>11</xdr:col>
      <xdr:colOff>62753</xdr:colOff>
      <xdr:row>17</xdr:row>
      <xdr:rowOff>86658</xdr:rowOff>
    </xdr:from>
    <xdr:to>
      <xdr:col>16</xdr:col>
      <xdr:colOff>182283</xdr:colOff>
      <xdr:row>20</xdr:row>
      <xdr:rowOff>109818</xdr:rowOff>
    </xdr:to>
    <xdr:grpSp>
      <xdr:nvGrpSpPr>
        <xdr:cNvPr id="45" name="Grupo 44">
          <a:extLst>
            <a:ext uri="{FF2B5EF4-FFF2-40B4-BE49-F238E27FC236}">
              <a16:creationId xmlns:a16="http://schemas.microsoft.com/office/drawing/2014/main" id="{10F69EC5-CA2C-406D-9850-822D87FC88F7}"/>
            </a:ext>
          </a:extLst>
        </xdr:cNvPr>
        <xdr:cNvGrpSpPr/>
      </xdr:nvGrpSpPr>
      <xdr:grpSpPr>
        <a:xfrm>
          <a:off x="8444753" y="3551944"/>
          <a:ext cx="3929530" cy="594660"/>
          <a:chOff x="7162800" y="2114550"/>
          <a:chExt cx="3060700" cy="590550"/>
        </a:xfrm>
        <a:solidFill>
          <a:schemeClr val="accent4">
            <a:lumMod val="75000"/>
          </a:schemeClr>
        </a:solidFill>
      </xdr:grpSpPr>
      <xdr:sp macro="" textlink="">
        <xdr:nvSpPr>
          <xdr:cNvPr id="46" name="Rectángulo: esquinas redondeadas 45">
            <a:extLst>
              <a:ext uri="{FF2B5EF4-FFF2-40B4-BE49-F238E27FC236}">
                <a16:creationId xmlns:a16="http://schemas.microsoft.com/office/drawing/2014/main" id="{7E7DADA1-F1B7-CD4C-2EA4-355B36346F2D}"/>
              </a:ext>
            </a:extLst>
          </xdr:cNvPr>
          <xdr:cNvSpPr/>
        </xdr:nvSpPr>
        <xdr:spPr>
          <a:xfrm>
            <a:off x="7162800" y="2120900"/>
            <a:ext cx="1835150" cy="584200"/>
          </a:xfrm>
          <a:prstGeom prst="roundRect">
            <a:avLst/>
          </a:prstGeom>
          <a:solidFill>
            <a:schemeClr val="accent5">
              <a:lumMod val="75000"/>
            </a:schemeClr>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bg1"/>
                </a:solidFill>
                <a:latin typeface="Amasis MT Pro Black" panose="02040A04050005020304" pitchFamily="18" charset="0"/>
              </a:rPr>
              <a:t>Riesgos de Corrupción</a:t>
            </a:r>
          </a:p>
        </xdr:txBody>
      </xdr:sp>
      <xdr:sp macro="" textlink="">
        <xdr:nvSpPr>
          <xdr:cNvPr id="47" name="Rectángulo: esquinas redondeadas 46">
            <a:extLst>
              <a:ext uri="{FF2B5EF4-FFF2-40B4-BE49-F238E27FC236}">
                <a16:creationId xmlns:a16="http://schemas.microsoft.com/office/drawing/2014/main" id="{B3A2A88A-4AFD-79D7-7F58-22677AF83742}"/>
              </a:ext>
            </a:extLst>
          </xdr:cNvPr>
          <xdr:cNvSpPr/>
        </xdr:nvSpPr>
        <xdr:spPr>
          <a:xfrm>
            <a:off x="9156700" y="2114550"/>
            <a:ext cx="1066800" cy="584200"/>
          </a:xfrm>
          <a:prstGeom prst="roundRect">
            <a:avLst/>
          </a:prstGeom>
          <a:solidFill>
            <a:schemeClr val="bg1">
              <a:lumMod val="85000"/>
            </a:schemeClr>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tx1"/>
                </a:solidFill>
                <a:latin typeface="Aptos Black" panose="020B0004020202020204" pitchFamily="34" charset="0"/>
              </a:rPr>
              <a:t>09</a:t>
            </a:r>
          </a:p>
        </xdr:txBody>
      </xdr:sp>
    </xdr:grpSp>
    <xdr:clientData/>
  </xdr:twoCellAnchor>
  <xdr:twoCellAnchor>
    <xdr:from>
      <xdr:col>11</xdr:col>
      <xdr:colOff>95623</xdr:colOff>
      <xdr:row>23</xdr:row>
      <xdr:rowOff>186764</xdr:rowOff>
    </xdr:from>
    <xdr:to>
      <xdr:col>16</xdr:col>
      <xdr:colOff>215153</xdr:colOff>
      <xdr:row>27</xdr:row>
      <xdr:rowOff>38100</xdr:rowOff>
    </xdr:to>
    <xdr:grpSp>
      <xdr:nvGrpSpPr>
        <xdr:cNvPr id="48" name="Grupo 47">
          <a:extLst>
            <a:ext uri="{FF2B5EF4-FFF2-40B4-BE49-F238E27FC236}">
              <a16:creationId xmlns:a16="http://schemas.microsoft.com/office/drawing/2014/main" id="{B1CB394A-91DB-4A00-84DC-CBCEE9564026}"/>
            </a:ext>
          </a:extLst>
        </xdr:cNvPr>
        <xdr:cNvGrpSpPr/>
      </xdr:nvGrpSpPr>
      <xdr:grpSpPr>
        <a:xfrm>
          <a:off x="8477623" y="4795050"/>
          <a:ext cx="3929530" cy="577050"/>
          <a:chOff x="7162800" y="2114550"/>
          <a:chExt cx="3060700" cy="590550"/>
        </a:xfrm>
        <a:solidFill>
          <a:schemeClr val="accent4">
            <a:lumMod val="75000"/>
          </a:schemeClr>
        </a:solidFill>
      </xdr:grpSpPr>
      <xdr:sp macro="" textlink="">
        <xdr:nvSpPr>
          <xdr:cNvPr id="49" name="Rectángulo: esquinas redondeadas 48">
            <a:extLst>
              <a:ext uri="{FF2B5EF4-FFF2-40B4-BE49-F238E27FC236}">
                <a16:creationId xmlns:a16="http://schemas.microsoft.com/office/drawing/2014/main" id="{FBE7E027-58CC-B924-4E15-1491DB863D0B}"/>
              </a:ext>
            </a:extLst>
          </xdr:cNvPr>
          <xdr:cNvSpPr/>
        </xdr:nvSpPr>
        <xdr:spPr>
          <a:xfrm>
            <a:off x="7162800" y="2120900"/>
            <a:ext cx="1835150" cy="584200"/>
          </a:xfrm>
          <a:prstGeom prst="roundRect">
            <a:avLst/>
          </a:prstGeom>
          <a:solidFill>
            <a:schemeClr val="accent5">
              <a:lumMod val="75000"/>
            </a:schemeClr>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bg1"/>
                </a:solidFill>
                <a:latin typeface="Amasis MT Pro Black" panose="02040A04050005020304" pitchFamily="18" charset="0"/>
              </a:rPr>
              <a:t>Riesgos de Corrupción</a:t>
            </a:r>
          </a:p>
        </xdr:txBody>
      </xdr:sp>
      <xdr:sp macro="" textlink="">
        <xdr:nvSpPr>
          <xdr:cNvPr id="50" name="Rectángulo: esquinas redondeadas 49">
            <a:extLst>
              <a:ext uri="{FF2B5EF4-FFF2-40B4-BE49-F238E27FC236}">
                <a16:creationId xmlns:a16="http://schemas.microsoft.com/office/drawing/2014/main" id="{C79C7188-90A3-7E1B-7D33-3FEDC0A282B1}"/>
              </a:ext>
            </a:extLst>
          </xdr:cNvPr>
          <xdr:cNvSpPr/>
        </xdr:nvSpPr>
        <xdr:spPr>
          <a:xfrm>
            <a:off x="9156700" y="2114550"/>
            <a:ext cx="1066800" cy="584200"/>
          </a:xfrm>
          <a:prstGeom prst="roundRect">
            <a:avLst/>
          </a:prstGeom>
          <a:solidFill>
            <a:schemeClr val="bg1">
              <a:lumMod val="85000"/>
            </a:schemeClr>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tx1"/>
                </a:solidFill>
                <a:latin typeface="Aptos Black" panose="020B0004020202020204" pitchFamily="34" charset="0"/>
              </a:rPr>
              <a:t>04</a:t>
            </a:r>
          </a:p>
        </xdr:txBody>
      </xdr:sp>
    </xdr:grpSp>
    <xdr:clientData/>
  </xdr:twoCellAnchor>
  <xdr:twoCellAnchor>
    <xdr:from>
      <xdr:col>11</xdr:col>
      <xdr:colOff>165847</xdr:colOff>
      <xdr:row>30</xdr:row>
      <xdr:rowOff>182282</xdr:rowOff>
    </xdr:from>
    <xdr:to>
      <xdr:col>16</xdr:col>
      <xdr:colOff>285377</xdr:colOff>
      <xdr:row>34</xdr:row>
      <xdr:rowOff>33618</xdr:rowOff>
    </xdr:to>
    <xdr:grpSp>
      <xdr:nvGrpSpPr>
        <xdr:cNvPr id="51" name="Grupo 50">
          <a:extLst>
            <a:ext uri="{FF2B5EF4-FFF2-40B4-BE49-F238E27FC236}">
              <a16:creationId xmlns:a16="http://schemas.microsoft.com/office/drawing/2014/main" id="{5621B532-8DE5-4657-AEDF-C260F4174041}"/>
            </a:ext>
          </a:extLst>
        </xdr:cNvPr>
        <xdr:cNvGrpSpPr/>
      </xdr:nvGrpSpPr>
      <xdr:grpSpPr>
        <a:xfrm>
          <a:off x="8547847" y="6078711"/>
          <a:ext cx="3929530" cy="577050"/>
          <a:chOff x="7162800" y="2114550"/>
          <a:chExt cx="3060700" cy="590550"/>
        </a:xfrm>
        <a:solidFill>
          <a:schemeClr val="accent4">
            <a:lumMod val="75000"/>
          </a:schemeClr>
        </a:solidFill>
      </xdr:grpSpPr>
      <xdr:sp macro="" textlink="">
        <xdr:nvSpPr>
          <xdr:cNvPr id="52" name="Rectángulo: esquinas redondeadas 51">
            <a:extLst>
              <a:ext uri="{FF2B5EF4-FFF2-40B4-BE49-F238E27FC236}">
                <a16:creationId xmlns:a16="http://schemas.microsoft.com/office/drawing/2014/main" id="{FAC9B3CA-72F0-3C3E-07D7-FD3EFD15CCEB}"/>
              </a:ext>
            </a:extLst>
          </xdr:cNvPr>
          <xdr:cNvSpPr/>
        </xdr:nvSpPr>
        <xdr:spPr>
          <a:xfrm>
            <a:off x="7162800" y="2120900"/>
            <a:ext cx="1835150" cy="584200"/>
          </a:xfrm>
          <a:prstGeom prst="roundRect">
            <a:avLst/>
          </a:prstGeom>
          <a:solidFill>
            <a:schemeClr val="accent5">
              <a:lumMod val="75000"/>
            </a:schemeClr>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bg1"/>
                </a:solidFill>
                <a:latin typeface="Amasis MT Pro Black" panose="02040A04050005020304" pitchFamily="18" charset="0"/>
              </a:rPr>
              <a:t>Riesgos</a:t>
            </a:r>
            <a:r>
              <a:rPr lang="es-CO" sz="1400" b="1">
                <a:solidFill>
                  <a:srgbClr val="FFC000"/>
                </a:solidFill>
                <a:latin typeface="Amasis MT Pro Black" panose="02040A04050005020304" pitchFamily="18" charset="0"/>
              </a:rPr>
              <a:t> </a:t>
            </a:r>
            <a:r>
              <a:rPr lang="es-CO" sz="1400" b="1">
                <a:solidFill>
                  <a:schemeClr val="bg1"/>
                </a:solidFill>
                <a:latin typeface="Amasis MT Pro Black" panose="02040A04050005020304" pitchFamily="18" charset="0"/>
              </a:rPr>
              <a:t>de Corrupción</a:t>
            </a:r>
          </a:p>
        </xdr:txBody>
      </xdr:sp>
      <xdr:sp macro="" textlink="">
        <xdr:nvSpPr>
          <xdr:cNvPr id="53" name="Rectángulo: esquinas redondeadas 52">
            <a:extLst>
              <a:ext uri="{FF2B5EF4-FFF2-40B4-BE49-F238E27FC236}">
                <a16:creationId xmlns:a16="http://schemas.microsoft.com/office/drawing/2014/main" id="{F10EB132-C656-6DEA-542F-6D8FFCB65F1C}"/>
              </a:ext>
            </a:extLst>
          </xdr:cNvPr>
          <xdr:cNvSpPr/>
        </xdr:nvSpPr>
        <xdr:spPr>
          <a:xfrm>
            <a:off x="9156700" y="2114550"/>
            <a:ext cx="1066800" cy="584200"/>
          </a:xfrm>
          <a:prstGeom prst="roundRect">
            <a:avLst/>
          </a:prstGeom>
          <a:solidFill>
            <a:schemeClr val="bg1">
              <a:lumMod val="85000"/>
            </a:schemeClr>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tx1"/>
                </a:solidFill>
                <a:latin typeface="Aptos Black" panose="020B0004020202020204" pitchFamily="34" charset="0"/>
              </a:rPr>
              <a:t>03</a:t>
            </a:r>
          </a:p>
        </xdr:txBody>
      </xdr:sp>
    </xdr:grpSp>
    <xdr:clientData/>
  </xdr:twoCellAnchor>
  <xdr:twoCellAnchor>
    <xdr:from>
      <xdr:col>11</xdr:col>
      <xdr:colOff>161364</xdr:colOff>
      <xdr:row>37</xdr:row>
      <xdr:rowOff>155388</xdr:rowOff>
    </xdr:from>
    <xdr:to>
      <xdr:col>16</xdr:col>
      <xdr:colOff>280894</xdr:colOff>
      <xdr:row>41</xdr:row>
      <xdr:rowOff>6724</xdr:rowOff>
    </xdr:to>
    <xdr:grpSp>
      <xdr:nvGrpSpPr>
        <xdr:cNvPr id="54" name="Grupo 53">
          <a:extLst>
            <a:ext uri="{FF2B5EF4-FFF2-40B4-BE49-F238E27FC236}">
              <a16:creationId xmlns:a16="http://schemas.microsoft.com/office/drawing/2014/main" id="{BEAB0DA7-F2C8-49DA-9DBE-84BAE12F1968}"/>
            </a:ext>
          </a:extLst>
        </xdr:cNvPr>
        <xdr:cNvGrpSpPr/>
      </xdr:nvGrpSpPr>
      <xdr:grpSpPr>
        <a:xfrm>
          <a:off x="8543364" y="7339959"/>
          <a:ext cx="3929530" cy="577051"/>
          <a:chOff x="7162800" y="2114550"/>
          <a:chExt cx="3060700" cy="590550"/>
        </a:xfrm>
        <a:solidFill>
          <a:schemeClr val="accent4">
            <a:lumMod val="75000"/>
          </a:schemeClr>
        </a:solidFill>
      </xdr:grpSpPr>
      <xdr:sp macro="" textlink="">
        <xdr:nvSpPr>
          <xdr:cNvPr id="55" name="Rectángulo: esquinas redondeadas 54">
            <a:extLst>
              <a:ext uri="{FF2B5EF4-FFF2-40B4-BE49-F238E27FC236}">
                <a16:creationId xmlns:a16="http://schemas.microsoft.com/office/drawing/2014/main" id="{AC718D49-AC5C-A172-45BB-6099F82B392D}"/>
              </a:ext>
            </a:extLst>
          </xdr:cNvPr>
          <xdr:cNvSpPr/>
        </xdr:nvSpPr>
        <xdr:spPr>
          <a:xfrm>
            <a:off x="7162800" y="2120900"/>
            <a:ext cx="1835150" cy="584200"/>
          </a:xfrm>
          <a:prstGeom prst="roundRect">
            <a:avLst/>
          </a:prstGeom>
          <a:solidFill>
            <a:schemeClr val="accent5">
              <a:lumMod val="75000"/>
            </a:schemeClr>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bg1"/>
                </a:solidFill>
                <a:latin typeface="Amasis MT Pro Black" panose="02040A04050005020304" pitchFamily="18" charset="0"/>
              </a:rPr>
              <a:t>Riesgos de Corrupción</a:t>
            </a:r>
          </a:p>
        </xdr:txBody>
      </xdr:sp>
      <xdr:sp macro="" textlink="">
        <xdr:nvSpPr>
          <xdr:cNvPr id="56" name="Rectángulo: esquinas redondeadas 55">
            <a:extLst>
              <a:ext uri="{FF2B5EF4-FFF2-40B4-BE49-F238E27FC236}">
                <a16:creationId xmlns:a16="http://schemas.microsoft.com/office/drawing/2014/main" id="{D20C62E9-7E93-852D-2F09-FD98E9227B51}"/>
              </a:ext>
            </a:extLst>
          </xdr:cNvPr>
          <xdr:cNvSpPr/>
        </xdr:nvSpPr>
        <xdr:spPr>
          <a:xfrm>
            <a:off x="9156700" y="2114550"/>
            <a:ext cx="1066800" cy="584200"/>
          </a:xfrm>
          <a:prstGeom prst="roundRect">
            <a:avLst/>
          </a:prstGeom>
          <a:solidFill>
            <a:schemeClr val="bg1">
              <a:lumMod val="85000"/>
            </a:schemeClr>
          </a:solidFill>
          <a:ln>
            <a:solidFill>
              <a:schemeClr val="tx1"/>
            </a:solidFill>
          </a:ln>
          <a:effectLst>
            <a:outerShdw blurRad="57785" dist="33020" dir="3180000" algn="ctr">
              <a:srgbClr val="000000">
                <a:alpha val="30000"/>
              </a:srgbClr>
            </a:outerShdw>
          </a:effectLst>
          <a:scene3d>
            <a:camera prst="orthographicFront">
              <a:rot lat="0" lon="0" rev="0"/>
            </a:camera>
            <a:lightRig rig="brightRoom" dir="t">
              <a:rot lat="0" lon="0" rev="600000"/>
            </a:lightRig>
          </a:scene3d>
          <a:sp3d prstMaterial="metal">
            <a:bevelT w="38100" h="57150" prst="angle"/>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solidFill>
                  <a:schemeClr val="tx1"/>
                </a:solidFill>
                <a:latin typeface="Aptos Black" panose="020B0004020202020204" pitchFamily="34" charset="0"/>
              </a:rPr>
              <a:t>01</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125454</xdr:colOff>
      <xdr:row>0</xdr:row>
      <xdr:rowOff>47220</xdr:rowOff>
    </xdr:from>
    <xdr:to>
      <xdr:col>1</xdr:col>
      <xdr:colOff>807509</xdr:colOff>
      <xdr:row>2</xdr:row>
      <xdr:rowOff>141816</xdr:rowOff>
    </xdr:to>
    <xdr:pic>
      <xdr:nvPicPr>
        <xdr:cNvPr id="2" name="Imagen 1" descr="C:\Users\camila.vargas\Documents\7. PRESENTACIONES\IMAGENES ESTANDARES\LOGO FAC solo.png">
          <a:extLst>
            <a:ext uri="{FF2B5EF4-FFF2-40B4-BE49-F238E27FC236}">
              <a16:creationId xmlns:a16="http://schemas.microsoft.com/office/drawing/2014/main" id="{EDD9AE5C-D962-45C0-BC4E-7C176A75B47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466" t="26767" r="26616" b="22105"/>
        <a:stretch/>
      </xdr:blipFill>
      <xdr:spPr bwMode="auto">
        <a:xfrm>
          <a:off x="919204" y="47220"/>
          <a:ext cx="682055" cy="71054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125454</xdr:colOff>
      <xdr:row>0</xdr:row>
      <xdr:rowOff>47220</xdr:rowOff>
    </xdr:from>
    <xdr:to>
      <xdr:col>1</xdr:col>
      <xdr:colOff>810684</xdr:colOff>
      <xdr:row>2</xdr:row>
      <xdr:rowOff>144991</xdr:rowOff>
    </xdr:to>
    <xdr:pic>
      <xdr:nvPicPr>
        <xdr:cNvPr id="2" name="Imagen 1" descr="C:\Users\camila.vargas\Documents\7. PRESENTACIONES\IMAGENES ESTANDARES\LOGO FAC solo.png">
          <a:extLst>
            <a:ext uri="{FF2B5EF4-FFF2-40B4-BE49-F238E27FC236}">
              <a16:creationId xmlns:a16="http://schemas.microsoft.com/office/drawing/2014/main" id="{111197B1-7C8D-439D-8B0E-685DD621ACD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466" t="26767" r="26616" b="22105"/>
        <a:stretch/>
      </xdr:blipFill>
      <xdr:spPr bwMode="auto">
        <a:xfrm>
          <a:off x="925554" y="47220"/>
          <a:ext cx="685230" cy="713721"/>
        </a:xfrm>
        <a:prstGeom prst="rect">
          <a:avLst/>
        </a:prstGeom>
        <a:noFill/>
        <a:ln>
          <a:noFill/>
        </a:ln>
        <a:extLst>
          <a:ext uri="{53640926-AAD7-44D8-BBD7-CCE9431645EC}">
            <a14:shadowObscured xmlns:a14="http://schemas.microsoft.com/office/drawing/2010/main"/>
          </a:ext>
        </a:extLst>
      </xdr:spPr>
    </xdr:pic>
    <xdr:clientData/>
  </xdr:twoCellAnchor>
  <xdr:twoCellAnchor>
    <xdr:from>
      <xdr:col>36</xdr:col>
      <xdr:colOff>779992</xdr:colOff>
      <xdr:row>9</xdr:row>
      <xdr:rowOff>497417</xdr:rowOff>
    </xdr:from>
    <xdr:to>
      <xdr:col>36</xdr:col>
      <xdr:colOff>923925</xdr:colOff>
      <xdr:row>9</xdr:row>
      <xdr:rowOff>638176</xdr:rowOff>
    </xdr:to>
    <xdr:sp macro="" textlink="">
      <xdr:nvSpPr>
        <xdr:cNvPr id="3" name="Elipse 2">
          <a:hlinkClick xmlns:r="http://schemas.openxmlformats.org/officeDocument/2006/relationships" r:id="rId2"/>
          <a:extLst>
            <a:ext uri="{FF2B5EF4-FFF2-40B4-BE49-F238E27FC236}">
              <a16:creationId xmlns:a16="http://schemas.microsoft.com/office/drawing/2014/main" id="{3FE97F40-027E-46C4-B10E-3E8FFCF0BF91}"/>
            </a:ext>
          </a:extLst>
        </xdr:cNvPr>
        <xdr:cNvSpPr/>
      </xdr:nvSpPr>
      <xdr:spPr>
        <a:xfrm>
          <a:off x="39349892" y="4047067"/>
          <a:ext cx="143933" cy="140759"/>
        </a:xfrm>
        <a:prstGeom prst="ellipse">
          <a:avLst/>
        </a:prstGeom>
        <a:solidFill>
          <a:srgbClr val="FFC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125454</xdr:colOff>
      <xdr:row>0</xdr:row>
      <xdr:rowOff>47220</xdr:rowOff>
    </xdr:from>
    <xdr:ext cx="685230" cy="714628"/>
    <xdr:pic>
      <xdr:nvPicPr>
        <xdr:cNvPr id="2" name="Imagen 1" descr="C:\Users\camila.vargas\Documents\7. PRESENTACIONES\IMAGENES ESTANDARES\LOGO FAC solo.png">
          <a:extLst>
            <a:ext uri="{FF2B5EF4-FFF2-40B4-BE49-F238E27FC236}">
              <a16:creationId xmlns:a16="http://schemas.microsoft.com/office/drawing/2014/main" id="{160F896B-312E-48EF-8226-E06891A09E3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466" t="26767" r="26616" b="22105"/>
        <a:stretch/>
      </xdr:blipFill>
      <xdr:spPr bwMode="auto">
        <a:xfrm>
          <a:off x="925554" y="47220"/>
          <a:ext cx="685230" cy="714628"/>
        </a:xfrm>
        <a:prstGeom prst="rect">
          <a:avLst/>
        </a:prstGeom>
        <a:noFill/>
        <a:ln>
          <a:noFill/>
        </a:ln>
        <a:extLst>
          <a:ext uri="{53640926-AAD7-44D8-BBD7-CCE9431645EC}">
            <a14:shadowObscured xmlns:a14="http://schemas.microsoft.com/office/drawing/2010/main"/>
          </a:ext>
        </a:extLst>
      </xdr:spPr>
    </xdr:pic>
    <xdr:clientData/>
  </xdr:oneCellAnchor>
  <xdr:twoCellAnchor>
    <xdr:from>
      <xdr:col>36</xdr:col>
      <xdr:colOff>779992</xdr:colOff>
      <xdr:row>9</xdr:row>
      <xdr:rowOff>615340</xdr:rowOff>
    </xdr:from>
    <xdr:to>
      <xdr:col>36</xdr:col>
      <xdr:colOff>923925</xdr:colOff>
      <xdr:row>9</xdr:row>
      <xdr:rowOff>756099</xdr:rowOff>
    </xdr:to>
    <xdr:sp macro="" textlink="">
      <xdr:nvSpPr>
        <xdr:cNvPr id="3" name="Elipse 2">
          <a:hlinkClick xmlns:r="http://schemas.openxmlformats.org/officeDocument/2006/relationships" r:id="rId2"/>
          <a:extLst>
            <a:ext uri="{FF2B5EF4-FFF2-40B4-BE49-F238E27FC236}">
              <a16:creationId xmlns:a16="http://schemas.microsoft.com/office/drawing/2014/main" id="{449CEEA9-5DF5-456F-A9D9-97AF92D76C5E}"/>
            </a:ext>
          </a:extLst>
        </xdr:cNvPr>
        <xdr:cNvSpPr/>
      </xdr:nvSpPr>
      <xdr:spPr>
        <a:xfrm>
          <a:off x="29583592" y="1840890"/>
          <a:ext cx="16933" cy="1059"/>
        </a:xfrm>
        <a:prstGeom prst="ellipse">
          <a:avLst/>
        </a:prstGeom>
        <a:solidFill>
          <a:srgbClr val="FFC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125454</xdr:colOff>
      <xdr:row>0</xdr:row>
      <xdr:rowOff>47220</xdr:rowOff>
    </xdr:from>
    <xdr:to>
      <xdr:col>1</xdr:col>
      <xdr:colOff>810684</xdr:colOff>
      <xdr:row>2</xdr:row>
      <xdr:rowOff>144991</xdr:rowOff>
    </xdr:to>
    <xdr:pic>
      <xdr:nvPicPr>
        <xdr:cNvPr id="2" name="Imagen 1" descr="C:\Users\camila.vargas\Documents\7. PRESENTACIONES\IMAGENES ESTANDARES\LOGO FAC solo.pn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466" t="26767" r="26616" b="22105"/>
        <a:stretch/>
      </xdr:blipFill>
      <xdr:spPr bwMode="auto">
        <a:xfrm>
          <a:off x="929787" y="47220"/>
          <a:ext cx="678880" cy="722188"/>
        </a:xfrm>
        <a:prstGeom prst="rect">
          <a:avLst/>
        </a:prstGeom>
        <a:noFill/>
        <a:ln>
          <a:noFill/>
        </a:ln>
        <a:extLst>
          <a:ext uri="{53640926-AAD7-44D8-BBD7-CCE9431645EC}">
            <a14:shadowObscured xmlns:a14="http://schemas.microsoft.com/office/drawing/2010/main"/>
          </a:ext>
        </a:extLst>
      </xdr:spPr>
    </xdr:pic>
    <xdr:clientData/>
  </xdr:twoCellAnchor>
  <xdr:twoCellAnchor>
    <xdr:from>
      <xdr:col>36</xdr:col>
      <xdr:colOff>779992</xdr:colOff>
      <xdr:row>9</xdr:row>
      <xdr:rowOff>497417</xdr:rowOff>
    </xdr:from>
    <xdr:to>
      <xdr:col>36</xdr:col>
      <xdr:colOff>923925</xdr:colOff>
      <xdr:row>9</xdr:row>
      <xdr:rowOff>638176</xdr:rowOff>
    </xdr:to>
    <xdr:sp macro="" textlink="">
      <xdr:nvSpPr>
        <xdr:cNvPr id="3" name="Elips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41568159" y="4053417"/>
          <a:ext cx="143933" cy="140759"/>
        </a:xfrm>
        <a:prstGeom prst="ellipse">
          <a:avLst/>
        </a:prstGeom>
        <a:solidFill>
          <a:srgbClr val="FFC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125454</xdr:colOff>
      <xdr:row>0</xdr:row>
      <xdr:rowOff>47220</xdr:rowOff>
    </xdr:from>
    <xdr:to>
      <xdr:col>1</xdr:col>
      <xdr:colOff>810684</xdr:colOff>
      <xdr:row>2</xdr:row>
      <xdr:rowOff>144991</xdr:rowOff>
    </xdr:to>
    <xdr:pic>
      <xdr:nvPicPr>
        <xdr:cNvPr id="2" name="Imagen 1" descr="C:\Users\camila.vargas\Documents\7. PRESENTACIONES\IMAGENES ESTANDARES\LOGO FAC solo.png">
          <a:extLst>
            <a:ext uri="{FF2B5EF4-FFF2-40B4-BE49-F238E27FC236}">
              <a16:creationId xmlns:a16="http://schemas.microsoft.com/office/drawing/2014/main" id="{005C389D-D986-4570-AB92-791ACA11C94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466" t="26767" r="26616" b="22105"/>
        <a:stretch/>
      </xdr:blipFill>
      <xdr:spPr bwMode="auto">
        <a:xfrm>
          <a:off x="919204" y="47220"/>
          <a:ext cx="685230" cy="713721"/>
        </a:xfrm>
        <a:prstGeom prst="rect">
          <a:avLst/>
        </a:prstGeom>
        <a:noFill/>
        <a:ln>
          <a:noFill/>
        </a:ln>
        <a:extLst>
          <a:ext uri="{53640926-AAD7-44D8-BBD7-CCE9431645EC}">
            <a14:shadowObscured xmlns:a14="http://schemas.microsoft.com/office/drawing/2010/main"/>
          </a:ext>
        </a:extLst>
      </xdr:spPr>
    </xdr:pic>
    <xdr:clientData/>
  </xdr:twoCellAnchor>
  <xdr:twoCellAnchor>
    <xdr:from>
      <xdr:col>36</xdr:col>
      <xdr:colOff>976261</xdr:colOff>
      <xdr:row>9</xdr:row>
      <xdr:rowOff>578232</xdr:rowOff>
    </xdr:from>
    <xdr:to>
      <xdr:col>36</xdr:col>
      <xdr:colOff>1120194</xdr:colOff>
      <xdr:row>9</xdr:row>
      <xdr:rowOff>718991</xdr:rowOff>
    </xdr:to>
    <xdr:sp macro="" textlink="">
      <xdr:nvSpPr>
        <xdr:cNvPr id="3" name="Elipse 2">
          <a:hlinkClick xmlns:r="http://schemas.openxmlformats.org/officeDocument/2006/relationships" r:id="rId2"/>
          <a:extLst>
            <a:ext uri="{FF2B5EF4-FFF2-40B4-BE49-F238E27FC236}">
              <a16:creationId xmlns:a16="http://schemas.microsoft.com/office/drawing/2014/main" id="{589E00D8-6CB0-457A-B51D-624ECC4CB6E1}"/>
            </a:ext>
          </a:extLst>
        </xdr:cNvPr>
        <xdr:cNvSpPr/>
      </xdr:nvSpPr>
      <xdr:spPr>
        <a:xfrm>
          <a:off x="34677443" y="4134232"/>
          <a:ext cx="143933" cy="140759"/>
        </a:xfrm>
        <a:prstGeom prst="ellipse">
          <a:avLst/>
        </a:prstGeom>
        <a:solidFill>
          <a:srgbClr val="FFC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64278</xdr:colOff>
      <xdr:row>57</xdr:row>
      <xdr:rowOff>35460</xdr:rowOff>
    </xdr:from>
    <xdr:to>
      <xdr:col>14</xdr:col>
      <xdr:colOff>831436</xdr:colOff>
      <xdr:row>73</xdr:row>
      <xdr:rowOff>65850</xdr:rowOff>
    </xdr:to>
    <xdr:pic>
      <xdr:nvPicPr>
        <xdr:cNvPr id="4" name="Imagen 3" descr="Tabla&#10;&#10;Descripción generada automáticamente">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7671096" y="10980551"/>
          <a:ext cx="5515515" cy="2982851"/>
        </a:xfrm>
        <a:prstGeom prst="rect">
          <a:avLst/>
        </a:prstGeom>
      </xdr:spPr>
    </xdr:pic>
    <xdr:clientData/>
  </xdr:twoCellAnchor>
  <xdr:twoCellAnchor editAs="oneCell">
    <xdr:from>
      <xdr:col>14</xdr:col>
      <xdr:colOff>1001006</xdr:colOff>
      <xdr:row>56</xdr:row>
      <xdr:rowOff>101431</xdr:rowOff>
    </xdr:from>
    <xdr:to>
      <xdr:col>20</xdr:col>
      <xdr:colOff>93189</xdr:colOff>
      <xdr:row>99</xdr:row>
      <xdr:rowOff>164809</xdr:rowOff>
    </xdr:to>
    <xdr:pic>
      <xdr:nvPicPr>
        <xdr:cNvPr id="5" name="Imagen 4" descr="Tabla&#10;&#10;Descripción generada automáticamente">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23353006" y="10861795"/>
          <a:ext cx="6712183" cy="8061203"/>
        </a:xfrm>
        <a:prstGeom prst="rect">
          <a:avLst/>
        </a:prstGeom>
      </xdr:spPr>
    </xdr:pic>
    <xdr:clientData/>
  </xdr:twoCellAnchor>
  <xdr:twoCellAnchor editAs="oneCell">
    <xdr:from>
      <xdr:col>7</xdr:col>
      <xdr:colOff>214542</xdr:colOff>
      <xdr:row>73</xdr:row>
      <xdr:rowOff>173182</xdr:rowOff>
    </xdr:from>
    <xdr:to>
      <xdr:col>12</xdr:col>
      <xdr:colOff>1402896</xdr:colOff>
      <xdr:row>99</xdr:row>
      <xdr:rowOff>164564</xdr:rowOff>
    </xdr:to>
    <xdr:pic>
      <xdr:nvPicPr>
        <xdr:cNvPr id="7" name="Imagen 6" descr="Gráfico, Gráfico de barras&#10;&#10;Descripción generada automáticamente">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14126815" y="14073909"/>
          <a:ext cx="6248438" cy="4855194"/>
        </a:xfrm>
        <a:prstGeom prst="rect">
          <a:avLst/>
        </a:prstGeom>
      </xdr:spPr>
    </xdr:pic>
    <xdr:clientData/>
  </xdr:twoCellAnchor>
  <xdr:twoCellAnchor>
    <xdr:from>
      <xdr:col>10</xdr:col>
      <xdr:colOff>493059</xdr:colOff>
      <xdr:row>55</xdr:row>
      <xdr:rowOff>56030</xdr:rowOff>
    </xdr:from>
    <xdr:to>
      <xdr:col>10</xdr:col>
      <xdr:colOff>633817</xdr:colOff>
      <xdr:row>55</xdr:row>
      <xdr:rowOff>199964</xdr:rowOff>
    </xdr:to>
    <xdr:sp macro="" textlink="">
      <xdr:nvSpPr>
        <xdr:cNvPr id="8" name="Elipse 7">
          <a:extLst>
            <a:ext uri="{FF2B5EF4-FFF2-40B4-BE49-F238E27FC236}">
              <a16:creationId xmlns:a16="http://schemas.microsoft.com/office/drawing/2014/main" id="{00000000-0008-0000-0100-000008000000}"/>
            </a:ext>
          </a:extLst>
        </xdr:cNvPr>
        <xdr:cNvSpPr/>
      </xdr:nvSpPr>
      <xdr:spPr>
        <a:xfrm>
          <a:off x="15352059" y="14289101"/>
          <a:ext cx="140758" cy="143934"/>
        </a:xfrm>
        <a:prstGeom prst="ellipse">
          <a:avLst/>
        </a:prstGeom>
        <a:solidFill>
          <a:srgbClr val="C000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431800</xdr:colOff>
      <xdr:row>0</xdr:row>
      <xdr:rowOff>69850</xdr:rowOff>
    </xdr:from>
    <xdr:to>
      <xdr:col>20</xdr:col>
      <xdr:colOff>13188</xdr:colOff>
      <xdr:row>14</xdr:row>
      <xdr:rowOff>419285</xdr:rowOff>
    </xdr:to>
    <xdr:pic>
      <xdr:nvPicPr>
        <xdr:cNvPr id="2" name="Imagen 1" descr="Gráfico&#10;&#10;Descripción generada automáticament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5187950" y="69850"/>
          <a:ext cx="9487388" cy="36069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laneacion%20Sectorial\2017\SG%20FT%20043%20Identificaci&#243;n%20y%20Seguimiento%20a%20los%20Riesgos%20Institucionales_v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fuerzaaereacolombia-my.sharepoint.com/personal/oscar_bustos_fac_mil_co/Documents/2.SEMEP/RIESGOS/RIESGOS%202024/FINALES/DIRECCIONAMIENTO%20ESTRAT&#201;GICO/OCOES%20-%20C.xlsx" TargetMode="External"/><Relationship Id="rId1" Type="http://schemas.openxmlformats.org/officeDocument/2006/relationships/externalLinkPath" Target="https://fuerzaaereacolombia-my.sharepoint.com/personal/oscar_bustos_fac_mil_co/Documents/2.SEMEP/RIESGOS/RIESGOS%202024/FINALES/DIRECCIONAMIENTO%20ESTRAT&#201;GICO/OCOES%20-%20C.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fuerzaaereacolombia-my.sharepoint.com/personal/oscar_bustos_fac_mil_co/Documents/2.SEMEP/RIESGOS/RIESGOS%202024/FINALES/GESTI&#211;N%20APOYO/DE-SEMEP-FR-088%20MATRIZ%20DE%20CAPTURA%20ANALISIS%20DE%20RIESGOS%20DE%20GESTION,%20%20SEGURIDAD%20DIGITAL%20Y%20RIESGO%20FISCAL%20(1).xlsx?34D6ABD4" TargetMode="External"/><Relationship Id="rId1" Type="http://schemas.openxmlformats.org/officeDocument/2006/relationships/externalLinkPath" Target="file:///\\34D6ABD4\DE-SEMEP-FR-088%20MATRIZ%20DE%20CAPTURA%20ANALISIS%20DE%20RIESGOS%20DE%20GESTION,%20%20SEGURIDAD%20DIGITAL%20Y%20RIESGO%20FISCAL%20(1).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fuerzaaereacolombia-my.sharepoint.com/personal/oscar_bustos_fac_mil_co/Documents/2.SEMEP/RIESGOS/RIESGOS%202024/FINALES/GESTI&#211;N%20APOYO/DE-SEMEP-FR-089%20MATRIZ%20DE%20CAPTURA%20ANALISIS%20DE%20RIESGOS%20DE%20CORRUPCION%20(4).xlsx" TargetMode="External"/><Relationship Id="rId1" Type="http://schemas.openxmlformats.org/officeDocument/2006/relationships/externalLinkPath" Target="https://fuerzaaereacolombia-my.sharepoint.com/personal/oscar_bustos_fac_mil_co/Documents/2.SEMEP/RIESGOS/RIESGOS%202024/FINALES/GESTI&#211;N%20APOYO/DE-SEMEP-FR-089%20MATRIZ%20DE%20CAPTURA%20ANALISIS%20DE%20RIESGOS%20DE%20CORRUPCION%20(4).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fuerzaaereacolombia-my.sharepoint.com/personal/oscar_bustos_fac_mil_co/Documents/2.SEMEP/RIESGOS/RIESGOS%202024/FINALES/GESTI&#211;N%20HUMANA/CODEH-C.xlsx" TargetMode="External"/><Relationship Id="rId1" Type="http://schemas.openxmlformats.org/officeDocument/2006/relationships/externalLinkPath" Target="https://fuerzaaereacolombia-my.sharepoint.com/personal/oscar_bustos_fac_mil_co/Documents/2.SEMEP/RIESGOS/RIESGOS%202024/FINALES/GESTI&#211;N%20HUMANA/CODEH-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nicolas.hernandez\Desktop\MATRIZ%20RIESGOS%202024\DE-SEMEP-FR-088%20MATRIZ%20DE%20CAPTURA%20ANALISIS%20DE%20RIESGOS%20DE%20GESTION,%20SEGURIDAD%20DIGITAL%20Y%20RIESGO%20FISCAL.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fuerzaaereacolombia-my.sharepoint.com/personal/oscar_bustos_fac_mil_co/Documents/2.SEMEP/RIESGOS/RIESGOS%202024/FINALES/INSPECCI&#211;N%20,%20CONTROL%20Y%20GESTI&#211;N/MATRIZ%20RIESGOS%20DE%20CORRUPCION%20IGEFA.xlsx" TargetMode="External"/><Relationship Id="rId1" Type="http://schemas.openxmlformats.org/officeDocument/2006/relationships/externalLinkPath" Target="https://fuerzaaereacolombia-my.sharepoint.com/personal/oscar_bustos_fac_mil_co/Documents/2.SEMEP/RIESGOS/RIESGOS%202024/FINALES/INSPECCI&#211;N%20,%20CONTROL%20Y%20GESTI&#211;N/MATRIZ%20RIESGOS%20DE%20CORRUPCION%20IGEF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rocedim-objetivos"/>
      <sheetName val="Identifica Riesgos G - C"/>
      <sheetName val="Descripcion RGC"/>
      <sheetName val="Conceptos"/>
      <sheetName val="Tablas - Mapa de Calor"/>
      <sheetName val="Ej Ficha Tecnica Indicador"/>
      <sheetName val="FT Existentes_Informativo"/>
      <sheetName val="Hoja2"/>
      <sheetName val="Listas"/>
    </sheetNames>
    <sheetDataSet>
      <sheetData sheetId="0">
        <row r="3">
          <cell r="B3" t="str">
            <v>Adquisicion_de_Bienes_y_Servicios</v>
          </cell>
        </row>
        <row r="4">
          <cell r="B4" t="str">
            <v>Asesoria_Capacitación_y_Asistencia_Técnica</v>
          </cell>
        </row>
        <row r="5">
          <cell r="B5" t="str">
            <v>Fomento_y_Promoción</v>
          </cell>
        </row>
        <row r="6">
          <cell r="B6" t="str">
            <v>Gestión_Documental</v>
          </cell>
        </row>
        <row r="7">
          <cell r="B7" t="str">
            <v>Gestión_de_Información_y_Comunicaciones</v>
          </cell>
        </row>
        <row r="8">
          <cell r="B8" t="str">
            <v>Gestion_de_Políticas</v>
          </cell>
        </row>
        <row r="9">
          <cell r="B9" t="str">
            <v>Gestión_del_Talento_Humano</v>
          </cell>
        </row>
        <row r="10">
          <cell r="B10" t="str">
            <v>Gestión_Jurídica</v>
          </cell>
        </row>
        <row r="11">
          <cell r="B11" t="str">
            <v>Gestión_Recursos_Financieros</v>
          </cell>
        </row>
        <row r="12">
          <cell r="B12" t="str">
            <v>Gestión_Recursos_Físicos</v>
          </cell>
        </row>
        <row r="13">
          <cell r="B13" t="str">
            <v>Negociación_y_Administración_de_Relaciones_Comerciales</v>
          </cell>
        </row>
        <row r="14">
          <cell r="B14" t="str">
            <v>Sistemas_de_ Gestión</v>
          </cell>
        </row>
        <row r="15">
          <cell r="B15" t="str">
            <v>Planeación_Estrátegica</v>
          </cell>
        </row>
        <row r="16">
          <cell r="B16" t="str">
            <v>Evaluación_y_Seguimiento</v>
          </cell>
        </row>
      </sheetData>
      <sheetData sheetId="1" refreshError="1"/>
      <sheetData sheetId="2">
        <row r="10">
          <cell r="AK10">
            <v>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rrupción"/>
      <sheetName val="Campos"/>
      <sheetName val="Hoja1"/>
    </sheetNames>
    <sheetDataSet>
      <sheetData sheetId="0"/>
      <sheetData sheetId="1">
        <row r="32">
          <cell r="Q32"/>
          <cell r="R32"/>
        </row>
        <row r="33">
          <cell r="Q33"/>
          <cell r="R33"/>
        </row>
        <row r="34">
          <cell r="Q34"/>
          <cell r="R34"/>
        </row>
        <row r="35">
          <cell r="Q35"/>
          <cell r="R35"/>
        </row>
        <row r="36">
          <cell r="Q36"/>
          <cell r="R36"/>
        </row>
        <row r="37">
          <cell r="Q37"/>
          <cell r="R37"/>
        </row>
        <row r="38">
          <cell r="Q38"/>
          <cell r="R38"/>
        </row>
        <row r="66">
          <cell r="D66" t="str">
            <v>Automático</v>
          </cell>
          <cell r="E66">
            <v>0.25</v>
          </cell>
        </row>
        <row r="67">
          <cell r="D67" t="str">
            <v>Manual</v>
          </cell>
          <cell r="E67">
            <v>0.15</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stión y Seguridad Digital"/>
      <sheetName val="Campos"/>
    </sheetNames>
    <sheetDataSet>
      <sheetData sheetId="0"/>
      <sheetData sheetId="1">
        <row r="66">
          <cell r="D66" t="str">
            <v>Automático</v>
          </cell>
          <cell r="E66">
            <v>0.25</v>
          </cell>
        </row>
        <row r="67">
          <cell r="D67" t="str">
            <v>Manual</v>
          </cell>
          <cell r="E67">
            <v>0.15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rrupción"/>
      <sheetName val="Campos"/>
      <sheetName val="Hoja1"/>
    </sheetNames>
    <sheetDataSet>
      <sheetData sheetId="0"/>
      <sheetData sheetId="1">
        <row r="32">
          <cell r="Q32"/>
          <cell r="R32"/>
        </row>
        <row r="33">
          <cell r="Q33"/>
          <cell r="R33"/>
        </row>
        <row r="34">
          <cell r="Q34"/>
          <cell r="R34"/>
        </row>
        <row r="35">
          <cell r="Q35"/>
          <cell r="R35"/>
        </row>
        <row r="36">
          <cell r="Q36"/>
          <cell r="R36"/>
        </row>
        <row r="37">
          <cell r="Q37"/>
          <cell r="R37"/>
        </row>
        <row r="38">
          <cell r="Q38"/>
          <cell r="R38"/>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mpos"/>
      <sheetName val="Hoja1"/>
    </sheetNames>
    <sheetDataSet>
      <sheetData sheetId="0">
        <row r="66">
          <cell r="D66" t="str">
            <v>Automático</v>
          </cell>
          <cell r="E66">
            <v>0.25</v>
          </cell>
        </row>
        <row r="67">
          <cell r="D67" t="str">
            <v>Manual</v>
          </cell>
          <cell r="E67">
            <v>0.15</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mpo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rrupción"/>
      <sheetName val="Campos"/>
      <sheetName val="Hoja1"/>
    </sheetNames>
    <sheetDataSet>
      <sheetData sheetId="0"/>
      <sheetData sheetId="1">
        <row r="32">
          <cell r="Q32"/>
          <cell r="R32"/>
        </row>
        <row r="33">
          <cell r="Q33"/>
          <cell r="R33"/>
        </row>
        <row r="34">
          <cell r="Q34"/>
          <cell r="R34"/>
        </row>
        <row r="35">
          <cell r="Q35"/>
          <cell r="R35"/>
        </row>
        <row r="36">
          <cell r="Q36"/>
          <cell r="R36"/>
        </row>
        <row r="37">
          <cell r="Q37"/>
          <cell r="R37"/>
        </row>
        <row r="38">
          <cell r="Q38"/>
          <cell r="R38"/>
        </row>
        <row r="66">
          <cell r="D66" t="str">
            <v>Automático</v>
          </cell>
          <cell r="E66">
            <v>0.25</v>
          </cell>
        </row>
        <row r="67">
          <cell r="D67" t="str">
            <v>Manual</v>
          </cell>
          <cell r="E67">
            <v>0.15</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CC86-9E74-46FC-ADF3-851B5DA07702}">
  <dimension ref="B1:Y42"/>
  <sheetViews>
    <sheetView showGridLines="0" tabSelected="1" topLeftCell="B1" zoomScale="70" zoomScaleNormal="70" workbookViewId="0">
      <selection activeCell="W34" sqref="W34"/>
    </sheetView>
  </sheetViews>
  <sheetFormatPr baseColWidth="10" defaultRowHeight="14.5" x14ac:dyDescent="0.35"/>
  <cols>
    <col min="24" max="24" width="15" customWidth="1"/>
    <col min="25" max="25" width="11.90625" bestFit="1" customWidth="1"/>
  </cols>
  <sheetData>
    <row r="1" spans="2:20" ht="15" thickBot="1" x14ac:dyDescent="0.4"/>
    <row r="2" spans="2:20" ht="14.5" customHeight="1" x14ac:dyDescent="0.35">
      <c r="B2" s="238" t="s">
        <v>214</v>
      </c>
      <c r="C2" s="239"/>
      <c r="D2" s="239"/>
      <c r="E2" s="239"/>
      <c r="F2" s="239"/>
      <c r="G2" s="239"/>
      <c r="H2" s="239"/>
      <c r="I2" s="239"/>
      <c r="J2" s="239"/>
      <c r="K2" s="239"/>
      <c r="L2" s="239"/>
      <c r="M2" s="239"/>
      <c r="N2" s="239"/>
      <c r="O2" s="239"/>
      <c r="P2" s="239"/>
      <c r="Q2" s="239"/>
      <c r="R2" s="239"/>
      <c r="S2" s="239"/>
      <c r="T2" s="240"/>
    </row>
    <row r="3" spans="2:20" ht="14.5" customHeight="1" x14ac:dyDescent="0.35">
      <c r="B3" s="241"/>
      <c r="C3" s="242"/>
      <c r="D3" s="242"/>
      <c r="E3" s="242"/>
      <c r="F3" s="242"/>
      <c r="G3" s="242"/>
      <c r="H3" s="242"/>
      <c r="I3" s="242"/>
      <c r="J3" s="242"/>
      <c r="K3" s="242"/>
      <c r="L3" s="242"/>
      <c r="M3" s="242"/>
      <c r="N3" s="242"/>
      <c r="O3" s="242"/>
      <c r="P3" s="242"/>
      <c r="Q3" s="242"/>
      <c r="R3" s="242"/>
      <c r="S3" s="242"/>
      <c r="T3" s="243"/>
    </row>
    <row r="4" spans="2:20" ht="14.5" customHeight="1" x14ac:dyDescent="0.35">
      <c r="B4" s="241"/>
      <c r="C4" s="242"/>
      <c r="D4" s="242"/>
      <c r="E4" s="242"/>
      <c r="F4" s="242"/>
      <c r="G4" s="242"/>
      <c r="H4" s="242"/>
      <c r="I4" s="242"/>
      <c r="J4" s="242"/>
      <c r="K4" s="242"/>
      <c r="L4" s="242"/>
      <c r="M4" s="242"/>
      <c r="N4" s="242"/>
      <c r="O4" s="242"/>
      <c r="P4" s="242"/>
      <c r="Q4" s="242"/>
      <c r="R4" s="242"/>
      <c r="S4" s="242"/>
      <c r="T4" s="243"/>
    </row>
    <row r="5" spans="2:20" ht="14.5" customHeight="1" x14ac:dyDescent="0.35">
      <c r="B5" s="241"/>
      <c r="C5" s="242"/>
      <c r="D5" s="242"/>
      <c r="E5" s="242"/>
      <c r="F5" s="242"/>
      <c r="G5" s="242"/>
      <c r="H5" s="242"/>
      <c r="I5" s="242"/>
      <c r="J5" s="242"/>
      <c r="K5" s="242"/>
      <c r="L5" s="242"/>
      <c r="M5" s="242"/>
      <c r="N5" s="242"/>
      <c r="O5" s="242"/>
      <c r="P5" s="242"/>
      <c r="Q5" s="242"/>
      <c r="R5" s="242"/>
      <c r="S5" s="242"/>
      <c r="T5" s="243"/>
    </row>
    <row r="6" spans="2:20" ht="14.5" customHeight="1" x14ac:dyDescent="0.35">
      <c r="B6" s="241"/>
      <c r="C6" s="242"/>
      <c r="D6" s="242"/>
      <c r="E6" s="242"/>
      <c r="F6" s="242"/>
      <c r="G6" s="242"/>
      <c r="H6" s="242"/>
      <c r="I6" s="242"/>
      <c r="J6" s="242"/>
      <c r="K6" s="242"/>
      <c r="L6" s="242"/>
      <c r="M6" s="242"/>
      <c r="N6" s="242"/>
      <c r="O6" s="242"/>
      <c r="P6" s="242"/>
      <c r="Q6" s="242"/>
      <c r="R6" s="242"/>
      <c r="S6" s="242"/>
      <c r="T6" s="243"/>
    </row>
    <row r="7" spans="2:20" ht="14.5" customHeight="1" x14ac:dyDescent="0.35">
      <c r="B7" s="241"/>
      <c r="C7" s="242"/>
      <c r="D7" s="242"/>
      <c r="E7" s="242"/>
      <c r="F7" s="242"/>
      <c r="G7" s="242"/>
      <c r="H7" s="242"/>
      <c r="I7" s="242"/>
      <c r="J7" s="242"/>
      <c r="K7" s="242"/>
      <c r="L7" s="242"/>
      <c r="M7" s="242"/>
      <c r="N7" s="242"/>
      <c r="O7" s="242"/>
      <c r="P7" s="242"/>
      <c r="Q7" s="242"/>
      <c r="R7" s="242"/>
      <c r="S7" s="242"/>
      <c r="T7" s="243"/>
    </row>
    <row r="8" spans="2:20" ht="40.5" customHeight="1" thickBot="1" x14ac:dyDescent="0.4">
      <c r="B8" s="244"/>
      <c r="C8" s="245"/>
      <c r="D8" s="245"/>
      <c r="E8" s="245"/>
      <c r="F8" s="245"/>
      <c r="G8" s="245"/>
      <c r="H8" s="245"/>
      <c r="I8" s="245"/>
      <c r="J8" s="245"/>
      <c r="K8" s="245"/>
      <c r="L8" s="245"/>
      <c r="M8" s="245"/>
      <c r="N8" s="245"/>
      <c r="O8" s="245"/>
      <c r="P8" s="245"/>
      <c r="Q8" s="245"/>
      <c r="R8" s="245"/>
      <c r="S8" s="245"/>
      <c r="T8" s="246"/>
    </row>
    <row r="9" spans="2:20" ht="15" thickBot="1" x14ac:dyDescent="0.4">
      <c r="B9" s="223"/>
      <c r="T9" s="224"/>
    </row>
    <row r="10" spans="2:20" x14ac:dyDescent="0.35">
      <c r="B10" s="223"/>
      <c r="J10" s="234" t="s">
        <v>507</v>
      </c>
      <c r="K10" s="234"/>
      <c r="L10" s="234"/>
      <c r="M10" s="234"/>
      <c r="N10" s="234"/>
      <c r="O10" s="234"/>
      <c r="P10" s="234"/>
      <c r="Q10" s="234"/>
      <c r="R10" s="234"/>
      <c r="S10" s="234"/>
      <c r="T10" s="235"/>
    </row>
    <row r="11" spans="2:20" ht="15" thickBot="1" x14ac:dyDescent="0.4">
      <c r="B11" s="223"/>
      <c r="J11" s="236"/>
      <c r="K11" s="236"/>
      <c r="L11" s="236"/>
      <c r="M11" s="236"/>
      <c r="N11" s="236"/>
      <c r="O11" s="236"/>
      <c r="P11" s="236"/>
      <c r="Q11" s="236"/>
      <c r="R11" s="236"/>
      <c r="S11" s="236"/>
      <c r="T11" s="237"/>
    </row>
    <row r="12" spans="2:20" x14ac:dyDescent="0.35">
      <c r="B12" s="223"/>
      <c r="T12" s="224"/>
    </row>
    <row r="13" spans="2:20" x14ac:dyDescent="0.35">
      <c r="B13" s="223"/>
      <c r="T13" s="224"/>
    </row>
    <row r="14" spans="2:20" x14ac:dyDescent="0.35">
      <c r="B14" s="223"/>
      <c r="T14" s="224"/>
    </row>
    <row r="15" spans="2:20" ht="15" thickBot="1" x14ac:dyDescent="0.4">
      <c r="B15" s="223"/>
      <c r="T15" s="224"/>
    </row>
    <row r="16" spans="2:20" ht="14.5" customHeight="1" x14ac:dyDescent="0.35">
      <c r="B16" s="223"/>
      <c r="J16" s="234" t="s">
        <v>551</v>
      </c>
      <c r="K16" s="234"/>
      <c r="L16" s="234"/>
      <c r="M16" s="234"/>
      <c r="N16" s="234"/>
      <c r="O16" s="234"/>
      <c r="P16" s="234"/>
      <c r="Q16" s="234"/>
      <c r="R16" s="234"/>
      <c r="S16" s="234"/>
      <c r="T16" s="235"/>
    </row>
    <row r="17" spans="2:25" ht="15" customHeight="1" thickBot="1" x14ac:dyDescent="0.4">
      <c r="B17" s="223"/>
      <c r="J17" s="236"/>
      <c r="K17" s="236"/>
      <c r="L17" s="236"/>
      <c r="M17" s="236"/>
      <c r="N17" s="236"/>
      <c r="O17" s="236"/>
      <c r="P17" s="236"/>
      <c r="Q17" s="236"/>
      <c r="R17" s="236"/>
      <c r="S17" s="236"/>
      <c r="T17" s="237"/>
    </row>
    <row r="18" spans="2:25" ht="15.5" x14ac:dyDescent="0.4">
      <c r="B18" s="223"/>
      <c r="T18" s="224"/>
      <c r="W18" s="247" t="s">
        <v>552</v>
      </c>
      <c r="X18" s="247"/>
      <c r="Y18" s="247"/>
    </row>
    <row r="19" spans="2:25" x14ac:dyDescent="0.35">
      <c r="B19" s="223"/>
      <c r="T19" s="224"/>
    </row>
    <row r="20" spans="2:25" ht="15" thickBot="1" x14ac:dyDescent="0.4">
      <c r="B20" s="223"/>
      <c r="T20" s="224"/>
    </row>
    <row r="21" spans="2:25" ht="16" thickBot="1" x14ac:dyDescent="0.45">
      <c r="B21" s="223"/>
      <c r="T21" s="224"/>
      <c r="W21" s="225" t="s">
        <v>553</v>
      </c>
      <c r="X21" s="226"/>
      <c r="Y21" s="227">
        <v>45322</v>
      </c>
    </row>
    <row r="22" spans="2:25" ht="14.5" customHeight="1" thickBot="1" x14ac:dyDescent="0.45">
      <c r="B22" s="223"/>
      <c r="J22" s="234" t="s">
        <v>554</v>
      </c>
      <c r="K22" s="234"/>
      <c r="L22" s="234"/>
      <c r="M22" s="234"/>
      <c r="N22" s="234"/>
      <c r="O22" s="234"/>
      <c r="P22" s="234"/>
      <c r="Q22" s="234"/>
      <c r="R22" s="234"/>
      <c r="S22" s="234"/>
      <c r="T22" s="235"/>
      <c r="W22" s="228" t="s">
        <v>555</v>
      </c>
      <c r="X22" s="229"/>
      <c r="Y22" s="230" t="s">
        <v>556</v>
      </c>
    </row>
    <row r="23" spans="2:25" ht="15" customHeight="1" thickBot="1" x14ac:dyDescent="0.4">
      <c r="B23" s="223"/>
      <c r="J23" s="236"/>
      <c r="K23" s="236"/>
      <c r="L23" s="236"/>
      <c r="M23" s="236"/>
      <c r="N23" s="236"/>
      <c r="O23" s="236"/>
      <c r="P23" s="236"/>
      <c r="Q23" s="236"/>
      <c r="R23" s="236"/>
      <c r="S23" s="236"/>
      <c r="T23" s="237"/>
    </row>
    <row r="24" spans="2:25" x14ac:dyDescent="0.35">
      <c r="B24" s="223"/>
      <c r="T24" s="224"/>
    </row>
    <row r="25" spans="2:25" x14ac:dyDescent="0.35">
      <c r="B25" s="223"/>
      <c r="T25" s="224"/>
    </row>
    <row r="26" spans="2:25" x14ac:dyDescent="0.35">
      <c r="B26" s="223"/>
      <c r="T26" s="224"/>
    </row>
    <row r="27" spans="2:25" x14ac:dyDescent="0.35">
      <c r="B27" s="223"/>
      <c r="T27" s="224"/>
    </row>
    <row r="28" spans="2:25" ht="15" thickBot="1" x14ac:dyDescent="0.4">
      <c r="B28" s="223"/>
      <c r="T28" s="224"/>
    </row>
    <row r="29" spans="2:25" ht="14.5" customHeight="1" x14ac:dyDescent="0.35">
      <c r="B29" s="223"/>
      <c r="J29" s="234" t="s">
        <v>50</v>
      </c>
      <c r="K29" s="234"/>
      <c r="L29" s="234"/>
      <c r="M29" s="234"/>
      <c r="N29" s="234"/>
      <c r="O29" s="234"/>
      <c r="P29" s="234"/>
      <c r="Q29" s="234"/>
      <c r="R29" s="234"/>
      <c r="S29" s="234"/>
      <c r="T29" s="235"/>
    </row>
    <row r="30" spans="2:25" ht="15" customHeight="1" thickBot="1" x14ac:dyDescent="0.4">
      <c r="B30" s="223"/>
      <c r="J30" s="236"/>
      <c r="K30" s="236"/>
      <c r="L30" s="236"/>
      <c r="M30" s="236"/>
      <c r="N30" s="236"/>
      <c r="O30" s="236"/>
      <c r="P30" s="236"/>
      <c r="Q30" s="236"/>
      <c r="R30" s="236"/>
      <c r="S30" s="236"/>
      <c r="T30" s="237"/>
    </row>
    <row r="31" spans="2:25" x14ac:dyDescent="0.35">
      <c r="B31" s="223"/>
      <c r="T31" s="224"/>
    </row>
    <row r="32" spans="2:25" x14ac:dyDescent="0.35">
      <c r="B32" s="223"/>
      <c r="T32" s="224"/>
    </row>
    <row r="33" spans="2:20" x14ac:dyDescent="0.35">
      <c r="B33" s="223"/>
      <c r="T33" s="224"/>
    </row>
    <row r="34" spans="2:20" x14ac:dyDescent="0.35">
      <c r="B34" s="223"/>
      <c r="T34" s="224"/>
    </row>
    <row r="35" spans="2:20" ht="15" thickBot="1" x14ac:dyDescent="0.4">
      <c r="B35" s="223"/>
      <c r="T35" s="224"/>
    </row>
    <row r="36" spans="2:20" x14ac:dyDescent="0.35">
      <c r="B36" s="223"/>
      <c r="J36" s="234" t="s">
        <v>557</v>
      </c>
      <c r="K36" s="234"/>
      <c r="L36" s="234"/>
      <c r="M36" s="234"/>
      <c r="N36" s="234"/>
      <c r="O36" s="234"/>
      <c r="P36" s="234"/>
      <c r="Q36" s="234"/>
      <c r="R36" s="234"/>
      <c r="S36" s="234"/>
      <c r="T36" s="235"/>
    </row>
    <row r="37" spans="2:20" ht="15" thickBot="1" x14ac:dyDescent="0.4">
      <c r="B37" s="223"/>
      <c r="J37" s="236"/>
      <c r="K37" s="236"/>
      <c r="L37" s="236"/>
      <c r="M37" s="236"/>
      <c r="N37" s="236"/>
      <c r="O37" s="236"/>
      <c r="P37" s="236"/>
      <c r="Q37" s="236"/>
      <c r="R37" s="236"/>
      <c r="S37" s="236"/>
      <c r="T37" s="237"/>
    </row>
    <row r="38" spans="2:20" x14ac:dyDescent="0.35">
      <c r="B38" s="223"/>
      <c r="T38" s="224"/>
    </row>
    <row r="39" spans="2:20" x14ac:dyDescent="0.35">
      <c r="B39" s="223"/>
      <c r="T39" s="224"/>
    </row>
    <row r="40" spans="2:20" x14ac:dyDescent="0.35">
      <c r="B40" s="223"/>
      <c r="T40" s="224"/>
    </row>
    <row r="41" spans="2:20" x14ac:dyDescent="0.35">
      <c r="B41" s="223"/>
      <c r="T41" s="224"/>
    </row>
    <row r="42" spans="2:20" ht="15" thickBot="1" x14ac:dyDescent="0.4">
      <c r="B42" s="231"/>
      <c r="C42" s="232"/>
      <c r="D42" s="232"/>
      <c r="E42" s="232"/>
      <c r="F42" s="232"/>
      <c r="G42" s="232"/>
      <c r="H42" s="232"/>
      <c r="I42" s="232"/>
      <c r="J42" s="232"/>
      <c r="K42" s="232"/>
      <c r="L42" s="232"/>
      <c r="M42" s="232"/>
      <c r="N42" s="232"/>
      <c r="O42" s="232"/>
      <c r="P42" s="232"/>
      <c r="Q42" s="232"/>
      <c r="R42" s="232"/>
      <c r="S42" s="232"/>
      <c r="T42" s="233"/>
    </row>
  </sheetData>
  <mergeCells count="7">
    <mergeCell ref="J36:T37"/>
    <mergeCell ref="B2:T8"/>
    <mergeCell ref="J10:T11"/>
    <mergeCell ref="J16:T17"/>
    <mergeCell ref="W18:Y18"/>
    <mergeCell ref="J22:T23"/>
    <mergeCell ref="J29:T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42492-CB51-4FF9-9CB0-35705E938011}">
  <sheetPr>
    <tabColor rgb="FF00B0F0"/>
  </sheetPr>
  <dimension ref="A1:BF12"/>
  <sheetViews>
    <sheetView showGridLines="0" showRuler="0" showWhiteSpace="0" zoomScale="55" zoomScaleNormal="55" zoomScaleSheetLayoutView="110" workbookViewId="0">
      <pane ySplit="10" topLeftCell="A11" activePane="bottomLeft" state="frozen"/>
      <selection pane="bottomLeft" activeCell="A11" sqref="A11:XFD11"/>
    </sheetView>
  </sheetViews>
  <sheetFormatPr baseColWidth="10" defaultColWidth="11.36328125" defaultRowHeight="14" x14ac:dyDescent="0.3"/>
  <cols>
    <col min="1" max="1" width="11.36328125" style="15"/>
    <col min="2" max="2" width="29.54296875" style="15" bestFit="1" customWidth="1"/>
    <col min="3" max="4" width="18.36328125" style="15" customWidth="1"/>
    <col min="5" max="5" width="17.36328125" style="15" customWidth="1"/>
    <col min="6" max="6" width="26.36328125" style="15" bestFit="1" customWidth="1"/>
    <col min="7" max="7" width="41.90625" style="15" bestFit="1" customWidth="1"/>
    <col min="8" max="8" width="19" style="15" customWidth="1"/>
    <col min="9" max="9" width="25.7265625" style="15" customWidth="1"/>
    <col min="10" max="10" width="12.7265625" style="15" customWidth="1"/>
    <col min="11" max="12" width="11.36328125" style="15"/>
    <col min="13" max="13" width="32.26953125" style="15" bestFit="1" customWidth="1"/>
    <col min="14" max="14" width="21.26953125" style="15" customWidth="1"/>
    <col min="15" max="17" width="26.7265625" style="15" customWidth="1"/>
    <col min="18" max="18" width="6.90625" style="25" customWidth="1"/>
    <col min="19" max="19" width="7.36328125" style="25" customWidth="1"/>
    <col min="20" max="20" width="17.90625" style="25" customWidth="1"/>
    <col min="21" max="21" width="63.08984375" style="25" bestFit="1" customWidth="1"/>
    <col min="22" max="22" width="17" style="25" bestFit="1" customWidth="1"/>
    <col min="23" max="23" width="8.984375E-2" style="25" customWidth="1"/>
    <col min="24" max="24" width="15.08984375" style="25" bestFit="1" customWidth="1"/>
    <col min="25" max="25" width="10.36328125" style="25" bestFit="1" customWidth="1"/>
    <col min="26" max="27" width="14.08984375" style="25" customWidth="1"/>
    <col min="28" max="29" width="17" style="25" customWidth="1"/>
    <col min="30" max="30" width="16.36328125" style="25" customWidth="1"/>
    <col min="31" max="31" width="10.36328125" style="25" customWidth="1"/>
    <col min="32" max="32" width="6" style="25" customWidth="1"/>
    <col min="33" max="33" width="10.36328125" style="25" customWidth="1"/>
    <col min="34" max="34" width="4.453125" style="25" hidden="1" customWidth="1"/>
    <col min="35" max="36" width="7.26953125" style="25" hidden="1" customWidth="1"/>
    <col min="37" max="37" width="15.26953125" style="25" customWidth="1"/>
    <col min="38" max="38" width="21" style="25" customWidth="1"/>
    <col min="39" max="39" width="32.90625" style="25" customWidth="1"/>
    <col min="40" max="40" width="25.90625" style="15" customWidth="1"/>
    <col min="41" max="41" width="16.26953125" style="15" customWidth="1"/>
    <col min="42" max="42" width="15.08984375" style="15" customWidth="1"/>
    <col min="43" max="43" width="22.26953125" style="15" customWidth="1"/>
    <col min="44" max="44" width="15.08984375" style="15" customWidth="1"/>
    <col min="45" max="48" width="26.36328125" style="15" customWidth="1"/>
    <col min="49" max="49" width="15.36328125" style="15" customWidth="1"/>
    <col min="50" max="16384" width="11.36328125" style="15"/>
  </cols>
  <sheetData>
    <row r="1" spans="1:58" customFormat="1" ht="26.25" customHeight="1" x14ac:dyDescent="0.35">
      <c r="A1" s="1"/>
      <c r="B1" s="2"/>
      <c r="C1" s="286" t="s">
        <v>130</v>
      </c>
      <c r="D1" s="286"/>
      <c r="E1" s="286"/>
      <c r="F1" s="286"/>
      <c r="G1" s="286"/>
      <c r="H1" s="286"/>
      <c r="I1" s="286"/>
      <c r="J1" s="286"/>
      <c r="K1" s="286"/>
      <c r="L1" s="286"/>
      <c r="M1" s="3" t="s">
        <v>0</v>
      </c>
      <c r="N1" s="4" t="s">
        <v>154</v>
      </c>
      <c r="O1" s="5"/>
      <c r="P1" s="5"/>
      <c r="Q1" s="5"/>
      <c r="R1" s="29"/>
      <c r="S1" s="29"/>
      <c r="T1" s="29"/>
      <c r="U1" s="29"/>
      <c r="V1" s="29"/>
      <c r="W1" s="29"/>
      <c r="X1" s="29"/>
      <c r="Y1" s="29"/>
      <c r="Z1" s="29"/>
      <c r="AA1" s="29"/>
      <c r="AB1" s="29"/>
      <c r="AC1" s="29"/>
      <c r="AD1" s="29"/>
      <c r="AE1" s="21"/>
      <c r="AF1" s="21"/>
      <c r="AG1" s="21"/>
      <c r="AH1" s="21"/>
      <c r="AI1" s="21"/>
      <c r="AJ1" s="21"/>
      <c r="AK1" s="21"/>
      <c r="AL1" s="21"/>
      <c r="AM1" s="21"/>
    </row>
    <row r="2" spans="1:58" customFormat="1" ht="22.5" customHeight="1" x14ac:dyDescent="0.35">
      <c r="A2" s="6"/>
      <c r="B2" s="7"/>
      <c r="C2" s="286" t="s">
        <v>136</v>
      </c>
      <c r="D2" s="286"/>
      <c r="E2" s="286"/>
      <c r="F2" s="286"/>
      <c r="G2" s="286"/>
      <c r="H2" s="286"/>
      <c r="I2" s="286"/>
      <c r="J2" s="286"/>
      <c r="K2" s="286"/>
      <c r="L2" s="286"/>
      <c r="M2" s="3" t="s">
        <v>1</v>
      </c>
      <c r="N2" s="4">
        <v>1</v>
      </c>
      <c r="O2" s="5"/>
      <c r="P2" s="5"/>
      <c r="Q2" s="5"/>
      <c r="R2" s="29"/>
      <c r="S2" s="29"/>
      <c r="T2" s="29"/>
      <c r="U2" s="29"/>
      <c r="V2" s="29"/>
      <c r="W2" s="29"/>
      <c r="X2" s="29"/>
      <c r="Y2" s="29"/>
      <c r="Z2" s="29"/>
      <c r="AA2" s="29"/>
      <c r="AB2" s="29"/>
      <c r="AC2" s="29"/>
      <c r="AD2" s="29"/>
      <c r="AE2" s="21"/>
      <c r="AF2" s="21"/>
      <c r="AG2" s="21"/>
      <c r="AH2" s="21"/>
      <c r="AI2" s="21"/>
      <c r="AJ2" s="21"/>
      <c r="AK2" s="21"/>
      <c r="AL2" s="21"/>
      <c r="AM2" s="21"/>
    </row>
    <row r="3" spans="1:58" customFormat="1" ht="22.5" customHeight="1" x14ac:dyDescent="0.35">
      <c r="A3" s="8"/>
      <c r="B3" s="9"/>
      <c r="C3" s="286"/>
      <c r="D3" s="286"/>
      <c r="E3" s="286"/>
      <c r="F3" s="286"/>
      <c r="G3" s="286"/>
      <c r="H3" s="286"/>
      <c r="I3" s="286"/>
      <c r="J3" s="286"/>
      <c r="K3" s="286"/>
      <c r="L3" s="286"/>
      <c r="M3" s="3" t="s">
        <v>2</v>
      </c>
      <c r="N3" s="10">
        <v>45257</v>
      </c>
      <c r="O3" s="5"/>
      <c r="P3" s="5"/>
      <c r="Q3" s="5"/>
      <c r="R3" s="29"/>
      <c r="S3" s="29"/>
      <c r="T3" s="29"/>
      <c r="U3" s="29"/>
      <c r="V3" s="29"/>
      <c r="W3" s="29"/>
      <c r="X3" s="29"/>
      <c r="Y3" s="29"/>
      <c r="Z3" s="29"/>
      <c r="AA3" s="29"/>
      <c r="AB3" s="29"/>
      <c r="AC3" s="29"/>
      <c r="AD3" s="29"/>
      <c r="AE3" s="21"/>
      <c r="AF3" s="21"/>
      <c r="AG3" s="21"/>
      <c r="AH3" s="21"/>
      <c r="AI3" s="21"/>
      <c r="AJ3" s="21"/>
      <c r="AK3" s="21"/>
      <c r="AL3" s="21"/>
      <c r="AM3" s="21"/>
    </row>
    <row r="4" spans="1:58" s="11" customFormat="1" ht="49.5" customHeight="1" x14ac:dyDescent="0.3">
      <c r="N4" s="12"/>
      <c r="R4" s="38"/>
      <c r="S4" s="38"/>
      <c r="T4" s="38"/>
      <c r="U4" s="287"/>
      <c r="V4" s="287"/>
      <c r="W4" s="287"/>
      <c r="X4" s="287"/>
      <c r="Y4" s="287"/>
      <c r="Z4" s="39"/>
      <c r="AA4" s="39"/>
      <c r="AB4" s="39"/>
      <c r="AC4" s="39"/>
      <c r="AD4" s="39"/>
      <c r="AE4" s="38"/>
      <c r="AF4" s="38"/>
      <c r="AG4" s="38"/>
      <c r="AH4" s="38"/>
      <c r="AI4" s="38"/>
      <c r="AJ4" s="38"/>
      <c r="AK4" s="38"/>
      <c r="AL4" s="38"/>
      <c r="AM4" s="38"/>
    </row>
    <row r="5" spans="1:58" customFormat="1" ht="51" customHeight="1" thickBot="1" x14ac:dyDescent="0.4">
      <c r="A5" s="288" t="s">
        <v>214</v>
      </c>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9"/>
      <c r="AM5" s="29"/>
      <c r="AN5" s="5"/>
      <c r="AO5" s="5"/>
      <c r="AP5" s="5"/>
      <c r="AQ5" s="5"/>
      <c r="AR5" s="5"/>
      <c r="AS5" s="5"/>
      <c r="AT5" s="5"/>
      <c r="AU5" s="5"/>
      <c r="AV5" s="5"/>
      <c r="AW5" s="5"/>
      <c r="AX5" s="5"/>
      <c r="AY5" s="5"/>
      <c r="AZ5" s="5"/>
      <c r="BA5" s="5"/>
      <c r="BB5" s="5"/>
      <c r="BC5" s="5"/>
      <c r="BD5" s="5"/>
      <c r="BE5" s="5"/>
      <c r="BF5" s="5"/>
    </row>
    <row r="6" spans="1:58" s="13" customFormat="1" ht="12.75" customHeight="1" x14ac:dyDescent="0.25">
      <c r="A6" s="290" t="s">
        <v>131</v>
      </c>
      <c r="B6" s="291"/>
      <c r="C6" s="291"/>
      <c r="D6" s="291"/>
      <c r="E6" s="291"/>
      <c r="F6" s="291"/>
      <c r="G6" s="291"/>
      <c r="H6" s="291"/>
      <c r="I6" s="291"/>
      <c r="J6" s="291"/>
      <c r="K6" s="291"/>
      <c r="L6" s="291"/>
      <c r="M6" s="291"/>
      <c r="N6" s="291"/>
      <c r="O6" s="291"/>
      <c r="P6" s="291"/>
      <c r="Q6" s="292"/>
      <c r="R6" s="299" t="s">
        <v>132</v>
      </c>
      <c r="S6" s="291"/>
      <c r="T6" s="292"/>
      <c r="U6" s="299" t="s">
        <v>3</v>
      </c>
      <c r="V6" s="291"/>
      <c r="W6" s="291"/>
      <c r="X6" s="291"/>
      <c r="Y6" s="291"/>
      <c r="Z6" s="291"/>
      <c r="AA6" s="291"/>
      <c r="AB6" s="291"/>
      <c r="AC6" s="291"/>
      <c r="AD6" s="292"/>
      <c r="AE6" s="302" t="s">
        <v>133</v>
      </c>
      <c r="AF6" s="302"/>
      <c r="AG6" s="302"/>
      <c r="AH6" s="302"/>
      <c r="AI6" s="302"/>
      <c r="AJ6" s="302"/>
      <c r="AK6" s="303"/>
      <c r="AL6" s="14"/>
      <c r="AM6" s="35"/>
    </row>
    <row r="7" spans="1:58" ht="15.75" customHeight="1" x14ac:dyDescent="0.3">
      <c r="A7" s="293"/>
      <c r="B7" s="294"/>
      <c r="C7" s="294"/>
      <c r="D7" s="294"/>
      <c r="E7" s="294"/>
      <c r="F7" s="294"/>
      <c r="G7" s="294"/>
      <c r="H7" s="294"/>
      <c r="I7" s="294"/>
      <c r="J7" s="294"/>
      <c r="K7" s="294"/>
      <c r="L7" s="294"/>
      <c r="M7" s="294"/>
      <c r="N7" s="294"/>
      <c r="O7" s="294"/>
      <c r="P7" s="294"/>
      <c r="Q7" s="295"/>
      <c r="R7" s="300"/>
      <c r="S7" s="294"/>
      <c r="T7" s="295"/>
      <c r="U7" s="300"/>
      <c r="V7" s="294"/>
      <c r="W7" s="294"/>
      <c r="X7" s="294"/>
      <c r="Y7" s="294"/>
      <c r="Z7" s="294"/>
      <c r="AA7" s="294"/>
      <c r="AB7" s="294"/>
      <c r="AC7" s="294"/>
      <c r="AD7" s="295"/>
      <c r="AE7" s="304"/>
      <c r="AF7" s="304"/>
      <c r="AG7" s="304"/>
      <c r="AH7" s="304"/>
      <c r="AI7" s="304"/>
      <c r="AJ7" s="304"/>
      <c r="AK7" s="305"/>
      <c r="AL7" s="14"/>
    </row>
    <row r="8" spans="1:58" ht="29.25" customHeight="1" thickBot="1" x14ac:dyDescent="0.35">
      <c r="A8" s="296"/>
      <c r="B8" s="297"/>
      <c r="C8" s="297"/>
      <c r="D8" s="297"/>
      <c r="E8" s="297"/>
      <c r="F8" s="297"/>
      <c r="G8" s="297"/>
      <c r="H8" s="297"/>
      <c r="I8" s="297"/>
      <c r="J8" s="297"/>
      <c r="K8" s="297"/>
      <c r="L8" s="297"/>
      <c r="M8" s="297"/>
      <c r="N8" s="297"/>
      <c r="O8" s="297"/>
      <c r="P8" s="297"/>
      <c r="Q8" s="298"/>
      <c r="R8" s="301"/>
      <c r="S8" s="297"/>
      <c r="T8" s="298"/>
      <c r="U8" s="301"/>
      <c r="V8" s="297"/>
      <c r="W8" s="297"/>
      <c r="X8" s="297"/>
      <c r="Y8" s="297"/>
      <c r="Z8" s="297"/>
      <c r="AA8" s="297"/>
      <c r="AB8" s="297"/>
      <c r="AC8" s="297"/>
      <c r="AD8" s="298"/>
      <c r="AE8" s="306"/>
      <c r="AF8" s="306"/>
      <c r="AG8" s="306"/>
      <c r="AH8" s="306"/>
      <c r="AI8" s="306"/>
      <c r="AJ8" s="306"/>
      <c r="AK8" s="307"/>
    </row>
    <row r="9" spans="1:58" ht="51" customHeight="1" thickBot="1" x14ac:dyDescent="0.35">
      <c r="A9" s="282" t="s">
        <v>4</v>
      </c>
      <c r="B9" s="273" t="s">
        <v>5</v>
      </c>
      <c r="C9" s="270" t="s">
        <v>6</v>
      </c>
      <c r="D9" s="273" t="s">
        <v>7</v>
      </c>
      <c r="E9" s="271" t="s">
        <v>8</v>
      </c>
      <c r="F9" s="272" t="s">
        <v>9</v>
      </c>
      <c r="G9" s="271" t="s">
        <v>10</v>
      </c>
      <c r="H9" s="273" t="s">
        <v>124</v>
      </c>
      <c r="I9" s="279" t="s">
        <v>11</v>
      </c>
      <c r="J9" s="281" t="s">
        <v>12</v>
      </c>
      <c r="K9" s="271" t="s">
        <v>200</v>
      </c>
      <c r="L9" s="271" t="s">
        <v>13</v>
      </c>
      <c r="M9" s="269" t="s">
        <v>14</v>
      </c>
      <c r="N9" s="270"/>
      <c r="O9" s="271" t="s">
        <v>21</v>
      </c>
      <c r="P9" s="273" t="s">
        <v>22</v>
      </c>
      <c r="Q9" s="269" t="s">
        <v>23</v>
      </c>
      <c r="R9" s="276" t="s">
        <v>15</v>
      </c>
      <c r="S9" s="276" t="s">
        <v>16</v>
      </c>
      <c r="T9" s="259" t="s">
        <v>17</v>
      </c>
      <c r="U9" s="261" t="s">
        <v>18</v>
      </c>
      <c r="V9" s="263" t="s">
        <v>19</v>
      </c>
      <c r="W9" s="263"/>
      <c r="X9" s="263"/>
      <c r="Y9" s="263"/>
      <c r="Z9" s="263"/>
      <c r="AA9" s="263"/>
      <c r="AB9" s="263"/>
      <c r="AC9" s="263"/>
      <c r="AD9" s="264"/>
      <c r="AE9" s="265" t="s">
        <v>15</v>
      </c>
      <c r="AF9" s="267" t="s">
        <v>113</v>
      </c>
      <c r="AG9" s="252" t="s">
        <v>111</v>
      </c>
      <c r="AH9" s="250" t="s">
        <v>115</v>
      </c>
      <c r="AI9" s="252" t="s">
        <v>114</v>
      </c>
      <c r="AJ9" s="252" t="s">
        <v>129</v>
      </c>
      <c r="AK9" s="254" t="s">
        <v>116</v>
      </c>
      <c r="AL9" s="256" t="s">
        <v>135</v>
      </c>
      <c r="AM9" s="257"/>
      <c r="AN9" s="257"/>
      <c r="AO9" s="257"/>
      <c r="AP9" s="257"/>
      <c r="AQ9" s="257"/>
      <c r="AR9" s="258"/>
      <c r="AS9" s="256" t="s">
        <v>134</v>
      </c>
      <c r="AT9" s="257"/>
      <c r="AU9" s="257"/>
      <c r="AV9" s="257"/>
      <c r="AW9" s="248" t="s">
        <v>40</v>
      </c>
    </row>
    <row r="10" spans="1:58" ht="130.5" thickBot="1" x14ac:dyDescent="0.35">
      <c r="A10" s="283"/>
      <c r="B10" s="274"/>
      <c r="C10" s="284"/>
      <c r="D10" s="274"/>
      <c r="E10" s="278"/>
      <c r="F10" s="285"/>
      <c r="G10" s="278"/>
      <c r="H10" s="274"/>
      <c r="I10" s="280"/>
      <c r="J10" s="261"/>
      <c r="K10" s="272"/>
      <c r="L10" s="272"/>
      <c r="M10" s="37" t="s">
        <v>20</v>
      </c>
      <c r="N10" s="37" t="s">
        <v>201</v>
      </c>
      <c r="O10" s="272"/>
      <c r="P10" s="274"/>
      <c r="Q10" s="275"/>
      <c r="R10" s="277"/>
      <c r="S10" s="277"/>
      <c r="T10" s="260"/>
      <c r="U10" s="262"/>
      <c r="V10" s="32" t="s">
        <v>24</v>
      </c>
      <c r="W10" s="33" t="s">
        <v>25</v>
      </c>
      <c r="X10" s="32" t="s">
        <v>26</v>
      </c>
      <c r="Y10" s="36" t="s">
        <v>25</v>
      </c>
      <c r="Z10" s="36" t="s">
        <v>127</v>
      </c>
      <c r="AA10" s="36" t="s">
        <v>128</v>
      </c>
      <c r="AB10" s="32" t="s">
        <v>202</v>
      </c>
      <c r="AC10" s="32" t="s">
        <v>27</v>
      </c>
      <c r="AD10" s="34" t="s">
        <v>28</v>
      </c>
      <c r="AE10" s="266"/>
      <c r="AF10" s="268"/>
      <c r="AG10" s="253"/>
      <c r="AH10" s="251"/>
      <c r="AI10" s="253"/>
      <c r="AJ10" s="253"/>
      <c r="AK10" s="255"/>
      <c r="AL10" s="78" t="s">
        <v>29</v>
      </c>
      <c r="AM10" s="30" t="s">
        <v>30</v>
      </c>
      <c r="AN10" s="30" t="s">
        <v>31</v>
      </c>
      <c r="AO10" s="30" t="s">
        <v>32</v>
      </c>
      <c r="AP10" s="31" t="s">
        <v>33</v>
      </c>
      <c r="AQ10" s="30" t="s">
        <v>34</v>
      </c>
      <c r="AR10" s="30" t="s">
        <v>35</v>
      </c>
      <c r="AS10" s="30" t="s">
        <v>36</v>
      </c>
      <c r="AT10" s="30" t="s">
        <v>37</v>
      </c>
      <c r="AU10" s="30" t="s">
        <v>38</v>
      </c>
      <c r="AV10" s="30" t="s">
        <v>39</v>
      </c>
      <c r="AW10" s="249"/>
      <c r="BA10" s="16"/>
    </row>
    <row r="11" spans="1:58" s="26" customFormat="1" ht="198" customHeight="1" x14ac:dyDescent="0.35">
      <c r="A11" s="220" t="s">
        <v>518</v>
      </c>
      <c r="B11" s="200" t="s">
        <v>507</v>
      </c>
      <c r="C11" s="200" t="s">
        <v>489</v>
      </c>
      <c r="D11" s="201" t="s">
        <v>56</v>
      </c>
      <c r="E11" s="201" t="s">
        <v>56</v>
      </c>
      <c r="F11" s="201" t="s">
        <v>503</v>
      </c>
      <c r="G11" s="201" t="s">
        <v>490</v>
      </c>
      <c r="H11" s="121" t="s">
        <v>168</v>
      </c>
      <c r="I11" s="201" t="s">
        <v>68</v>
      </c>
      <c r="J11" s="202" t="s">
        <v>197</v>
      </c>
      <c r="K11" s="202" t="s">
        <v>197</v>
      </c>
      <c r="L11" s="202" t="s">
        <v>73</v>
      </c>
      <c r="M11" s="203" t="s">
        <v>491</v>
      </c>
      <c r="N11" s="204" t="s">
        <v>504</v>
      </c>
      <c r="O11" s="148" t="s">
        <v>364</v>
      </c>
      <c r="P11" s="123" t="s">
        <v>74</v>
      </c>
      <c r="Q11" s="123" t="s">
        <v>505</v>
      </c>
      <c r="R11" s="123" t="s">
        <v>141</v>
      </c>
      <c r="S11" s="205" t="s">
        <v>147</v>
      </c>
      <c r="T11" s="206" t="s">
        <v>142</v>
      </c>
      <c r="U11" s="207" t="s">
        <v>516</v>
      </c>
      <c r="V11" s="202" t="s">
        <v>87</v>
      </c>
      <c r="W11" s="203">
        <v>0.25</v>
      </c>
      <c r="X11" s="203" t="s">
        <v>41</v>
      </c>
      <c r="Y11" s="203">
        <f>VLOOKUP(X11,[2]Campos!$D$66:$E$67,2,FALSE)</f>
        <v>0.15</v>
      </c>
      <c r="Z11" s="203">
        <f>+W11+Y11</f>
        <v>0.4</v>
      </c>
      <c r="AA11" s="203">
        <f>+IF(V11="Correctivo",'Direccionamiento Estratégico'!Z11+0.1,'Direccionamiento Estratégico'!Z11*0)</f>
        <v>0</v>
      </c>
      <c r="AB11" s="208" t="s">
        <v>42</v>
      </c>
      <c r="AC11" s="208" t="s">
        <v>95</v>
      </c>
      <c r="AD11" s="201" t="s">
        <v>98</v>
      </c>
      <c r="AE11" s="209" t="str">
        <f>+R11</f>
        <v>Rara vez</v>
      </c>
      <c r="AF11" s="210">
        <v>0.2</v>
      </c>
      <c r="AG11" s="209" t="str">
        <f>+Selección1</f>
        <v>Catastrófico</v>
      </c>
      <c r="AH11" s="211" t="e">
        <f>+VLOOKUP(AG11,[2]Campos!$Q$32:$R$39,2,FALSE)</f>
        <v>#N/A</v>
      </c>
      <c r="AI11" s="212">
        <f>+AF11-(AF11*Z11)</f>
        <v>0.12</v>
      </c>
      <c r="AJ11" s="213"/>
      <c r="AK11" s="211" t="s">
        <v>142</v>
      </c>
      <c r="AL11" s="214" t="s">
        <v>85</v>
      </c>
      <c r="AM11" s="201" t="s">
        <v>492</v>
      </c>
      <c r="AN11" s="203" t="s">
        <v>493</v>
      </c>
      <c r="AO11" s="203" t="s">
        <v>494</v>
      </c>
      <c r="AP11" s="202" t="s">
        <v>123</v>
      </c>
      <c r="AQ11" s="203" t="s">
        <v>495</v>
      </c>
      <c r="AR11" s="203" t="s">
        <v>496</v>
      </c>
      <c r="AS11" s="203" t="s">
        <v>506</v>
      </c>
      <c r="AT11" s="203" t="s">
        <v>497</v>
      </c>
      <c r="AU11" s="122" t="s">
        <v>498</v>
      </c>
      <c r="AV11" s="203" t="s">
        <v>499</v>
      </c>
      <c r="AW11" s="202" t="s">
        <v>197</v>
      </c>
      <c r="BA11" s="27"/>
    </row>
    <row r="12" spans="1:58" s="26" customFormat="1" ht="221.25" customHeight="1" x14ac:dyDescent="0.35">
      <c r="A12" s="220" t="s">
        <v>519</v>
      </c>
      <c r="B12" s="104" t="s">
        <v>507</v>
      </c>
      <c r="C12" s="104" t="s">
        <v>489</v>
      </c>
      <c r="D12" s="106" t="s">
        <v>56</v>
      </c>
      <c r="E12" s="106" t="s">
        <v>56</v>
      </c>
      <c r="F12" s="105" t="s">
        <v>508</v>
      </c>
      <c r="G12" s="106" t="s">
        <v>509</v>
      </c>
      <c r="H12" s="106" t="s">
        <v>168</v>
      </c>
      <c r="I12" s="106" t="s">
        <v>68</v>
      </c>
      <c r="J12" s="104" t="s">
        <v>197</v>
      </c>
      <c r="K12" s="104" t="s">
        <v>197</v>
      </c>
      <c r="L12" s="104" t="s">
        <v>73</v>
      </c>
      <c r="M12" s="106" t="s">
        <v>500</v>
      </c>
      <c r="N12" s="107" t="s">
        <v>504</v>
      </c>
      <c r="O12" s="107" t="s">
        <v>364</v>
      </c>
      <c r="P12" s="107" t="s">
        <v>74</v>
      </c>
      <c r="Q12" s="107" t="s">
        <v>510</v>
      </c>
      <c r="R12" s="107" t="s">
        <v>141</v>
      </c>
      <c r="S12" s="215" t="s">
        <v>147</v>
      </c>
      <c r="T12" s="118" t="s">
        <v>142</v>
      </c>
      <c r="U12" s="216" t="s">
        <v>517</v>
      </c>
      <c r="V12" s="104" t="s">
        <v>87</v>
      </c>
      <c r="W12" s="106">
        <v>0.25</v>
      </c>
      <c r="X12" s="106" t="s">
        <v>41</v>
      </c>
      <c r="Y12" s="106">
        <f>VLOOKUP(X12,[2]Campos!$D$66:$E$67,2,FALSE)</f>
        <v>0.15</v>
      </c>
      <c r="Z12" s="106">
        <f>+W12+Y12</f>
        <v>0.4</v>
      </c>
      <c r="AA12" s="106">
        <f>+IF(V12="Correctivo",'Direccionamiento Estratégico'!Z12+0.1,'Direccionamiento Estratégico'!Z12*0)</f>
        <v>0</v>
      </c>
      <c r="AB12" s="150" t="s">
        <v>42</v>
      </c>
      <c r="AC12" s="150" t="s">
        <v>95</v>
      </c>
      <c r="AD12" s="105" t="s">
        <v>98</v>
      </c>
      <c r="AE12" s="109" t="str">
        <f t="shared" ref="AE12" si="0">+R12</f>
        <v>Rara vez</v>
      </c>
      <c r="AF12" s="217">
        <v>0.2</v>
      </c>
      <c r="AG12" s="109" t="str">
        <f t="shared" ref="AG12" si="1">+S12</f>
        <v>Catastrófico</v>
      </c>
      <c r="AH12" s="118" t="e">
        <f>+VLOOKUP(AG12,[2]Campos!$Q$32:$R$39,2,FALSE)</f>
        <v>#N/A</v>
      </c>
      <c r="AI12" s="218">
        <f>+AF12-(AF12*Z12)</f>
        <v>0.12</v>
      </c>
      <c r="AJ12" s="219"/>
      <c r="AK12" s="118" t="s">
        <v>142</v>
      </c>
      <c r="AL12" s="117" t="s">
        <v>85</v>
      </c>
      <c r="AM12" s="106" t="s">
        <v>511</v>
      </c>
      <c r="AN12" s="106" t="s">
        <v>512</v>
      </c>
      <c r="AO12" s="106" t="s">
        <v>513</v>
      </c>
      <c r="AP12" s="104" t="s">
        <v>123</v>
      </c>
      <c r="AQ12" s="106" t="s">
        <v>495</v>
      </c>
      <c r="AR12" s="106" t="s">
        <v>496</v>
      </c>
      <c r="AS12" s="106" t="s">
        <v>514</v>
      </c>
      <c r="AT12" s="106" t="s">
        <v>515</v>
      </c>
      <c r="AU12" s="106" t="s">
        <v>501</v>
      </c>
      <c r="AV12" s="106" t="s">
        <v>502</v>
      </c>
      <c r="AW12" s="104" t="s">
        <v>197</v>
      </c>
      <c r="BA12" s="27"/>
    </row>
  </sheetData>
  <sheetProtection formatCells="0" insertRows="0" deleteRows="0"/>
  <mergeCells count="39">
    <mergeCell ref="C1:L1"/>
    <mergeCell ref="C2:L3"/>
    <mergeCell ref="U4:Y4"/>
    <mergeCell ref="A5:AK5"/>
    <mergeCell ref="A6:Q8"/>
    <mergeCell ref="R6:T8"/>
    <mergeCell ref="U6:AD8"/>
    <mergeCell ref="AE6:AK8"/>
    <mergeCell ref="L9:L10"/>
    <mergeCell ref="A9:A10"/>
    <mergeCell ref="B9:B10"/>
    <mergeCell ref="C9:C10"/>
    <mergeCell ref="D9:D10"/>
    <mergeCell ref="E9:E10"/>
    <mergeCell ref="F9:F10"/>
    <mergeCell ref="G9:G10"/>
    <mergeCell ref="H9:H10"/>
    <mergeCell ref="I9:I10"/>
    <mergeCell ref="J9:J10"/>
    <mergeCell ref="K9:K10"/>
    <mergeCell ref="AG9:AG10"/>
    <mergeCell ref="M9:N9"/>
    <mergeCell ref="O9:O10"/>
    <mergeCell ref="P9:P10"/>
    <mergeCell ref="Q9:Q10"/>
    <mergeCell ref="R9:R10"/>
    <mergeCell ref="S9:S10"/>
    <mergeCell ref="T9:T10"/>
    <mergeCell ref="U9:U10"/>
    <mergeCell ref="V9:AD9"/>
    <mergeCell ref="AE9:AE10"/>
    <mergeCell ref="AF9:AF10"/>
    <mergeCell ref="AW9:AW10"/>
    <mergeCell ref="AH9:AH10"/>
    <mergeCell ref="AI9:AI10"/>
    <mergeCell ref="AJ9:AJ10"/>
    <mergeCell ref="AK9:AK10"/>
    <mergeCell ref="AL9:AR9"/>
    <mergeCell ref="AS9:AV9"/>
  </mergeCells>
  <dataValidations count="1">
    <dataValidation allowBlank="1" showErrorMessage="1" promptTitle="Lista desplegable" prompt="Seleccione una Opción" sqref="B9:B10" xr:uid="{5D28E3DA-DD3A-4E0A-BF80-C028EE659C5D}"/>
  </dataValidations>
  <pageMargins left="0.70866141732283472" right="0.70866141732283472" top="0.98425196850393704" bottom="0.74803149606299213" header="0.19685039370078741" footer="0.31496062992125984"/>
  <pageSetup scale="50" orientation="landscape" r:id="rId1"/>
  <headerFooter>
    <oddHeader>&amp;L&amp;G&amp;C
MATRIZ DE IDENTIFICACIÓN Y SEGUIMIENTO A LOS 
RIESGOS INSTITUCIONALES&amp;R]</oddHeader>
    <oddFooter>&amp;R&amp;G
&amp;9SG-FM-043.V6</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0BCFA-7092-4A1A-9ECE-D46FA65007F3}">
  <sheetPr>
    <tabColor rgb="FFFF0000"/>
  </sheetPr>
  <dimension ref="A1:BF32"/>
  <sheetViews>
    <sheetView showGridLines="0" showRuler="0" showWhiteSpace="0" zoomScale="55" zoomScaleNormal="55" zoomScaleSheetLayoutView="110" workbookViewId="0">
      <pane ySplit="11" topLeftCell="A22" activePane="bottomLeft" state="frozen"/>
      <selection pane="bottomLeft" activeCell="A12" sqref="A12:XFD12"/>
    </sheetView>
  </sheetViews>
  <sheetFormatPr baseColWidth="10" defaultColWidth="11.453125" defaultRowHeight="14" x14ac:dyDescent="0.3"/>
  <cols>
    <col min="1" max="1" width="11.453125" style="15"/>
    <col min="2" max="2" width="28.453125" style="15" customWidth="1"/>
    <col min="3" max="4" width="18.453125" style="15" customWidth="1"/>
    <col min="5" max="5" width="17.453125" style="15" customWidth="1"/>
    <col min="6" max="6" width="31.453125" style="15" customWidth="1"/>
    <col min="7" max="7" width="25.453125" style="15" customWidth="1"/>
    <col min="8" max="8" width="19" style="15" customWidth="1"/>
    <col min="9" max="9" width="25.7265625" style="15" customWidth="1"/>
    <col min="10" max="10" width="12.7265625" style="15" customWidth="1"/>
    <col min="11" max="12" width="11.453125" style="15"/>
    <col min="13" max="13" width="16.26953125" style="15" customWidth="1"/>
    <col min="14" max="14" width="21.26953125" style="15" customWidth="1"/>
    <col min="15" max="17" width="26.7265625" style="15" customWidth="1"/>
    <col min="18" max="18" width="12" style="25" customWidth="1"/>
    <col min="19" max="19" width="11.7265625" style="25" customWidth="1"/>
    <col min="20" max="20" width="17.90625" style="25" customWidth="1"/>
    <col min="21" max="21" width="31.90625" style="25" customWidth="1"/>
    <col min="22" max="22" width="10" style="25" bestFit="1" customWidth="1"/>
    <col min="23" max="23" width="9.6328125" style="25" bestFit="1" customWidth="1"/>
    <col min="24" max="24" width="14.08984375" style="25" bestFit="1" customWidth="1"/>
    <col min="25" max="25" width="9.6328125" style="25" bestFit="1" customWidth="1"/>
    <col min="26" max="26" width="12.6328125" style="25" bestFit="1" customWidth="1"/>
    <col min="27" max="27" width="10.26953125" style="25" bestFit="1" customWidth="1"/>
    <col min="28" max="28" width="13.453125" style="25" bestFit="1" customWidth="1"/>
    <col min="29" max="29" width="9.90625" style="25" bestFit="1" customWidth="1"/>
    <col min="30" max="30" width="10" style="25" bestFit="1" customWidth="1"/>
    <col min="31" max="31" width="10.36328125" style="25" customWidth="1"/>
    <col min="32" max="32" width="10" style="25" hidden="1" customWidth="1"/>
    <col min="33" max="33" width="9.26953125" style="25" customWidth="1"/>
    <col min="34" max="34" width="6.90625" style="25" hidden="1" customWidth="1"/>
    <col min="35" max="35" width="10" style="25" customWidth="1"/>
    <col min="36" max="36" width="8.984375E-2" style="25" customWidth="1"/>
    <col min="37" max="37" width="15.26953125" style="25" customWidth="1"/>
    <col min="38" max="38" width="21" style="25" customWidth="1"/>
    <col min="39" max="39" width="32.90625" style="25" customWidth="1"/>
    <col min="40" max="40" width="25.90625" style="15" customWidth="1"/>
    <col min="41" max="41" width="16.26953125" style="15" customWidth="1"/>
    <col min="42" max="42" width="15.08984375" style="15" customWidth="1"/>
    <col min="43" max="43" width="11.453125" style="15"/>
    <col min="44" max="44" width="15.08984375" style="15" customWidth="1"/>
    <col min="45" max="48" width="26.453125" style="15" customWidth="1"/>
    <col min="49" max="49" width="15.453125" style="15" customWidth="1"/>
    <col min="50" max="16384" width="11.453125" style="15"/>
  </cols>
  <sheetData>
    <row r="1" spans="1:58" customFormat="1" ht="26.25" customHeight="1" x14ac:dyDescent="0.35">
      <c r="A1" s="1"/>
      <c r="B1" s="2"/>
      <c r="C1" s="286" t="s">
        <v>130</v>
      </c>
      <c r="D1" s="286"/>
      <c r="E1" s="286"/>
      <c r="F1" s="286"/>
      <c r="G1" s="286"/>
      <c r="H1" s="286"/>
      <c r="I1" s="286"/>
      <c r="J1" s="286"/>
      <c r="K1" s="286"/>
      <c r="L1" s="286"/>
      <c r="M1" s="3" t="s">
        <v>0</v>
      </c>
      <c r="N1" s="4" t="s">
        <v>154</v>
      </c>
      <c r="O1" s="5"/>
      <c r="P1" s="5"/>
      <c r="Q1" s="5"/>
      <c r="R1" s="29"/>
      <c r="S1" s="29"/>
      <c r="T1" s="29"/>
      <c r="U1" s="29"/>
      <c r="V1" s="29"/>
      <c r="W1" s="29"/>
      <c r="X1" s="29"/>
      <c r="Y1" s="29"/>
      <c r="Z1" s="29"/>
      <c r="AA1" s="29"/>
      <c r="AB1" s="29"/>
      <c r="AC1" s="29"/>
      <c r="AD1" s="29"/>
      <c r="AE1" s="21"/>
      <c r="AF1" s="21"/>
      <c r="AG1" s="21"/>
      <c r="AH1" s="21"/>
      <c r="AI1" s="21"/>
      <c r="AJ1" s="21"/>
      <c r="AK1" s="21"/>
      <c r="AL1" s="21"/>
      <c r="AM1" s="21"/>
    </row>
    <row r="2" spans="1:58" customFormat="1" ht="22.5" customHeight="1" x14ac:dyDescent="0.35">
      <c r="A2" s="6"/>
      <c r="B2" s="7"/>
      <c r="C2" s="286" t="s">
        <v>136</v>
      </c>
      <c r="D2" s="286"/>
      <c r="E2" s="286"/>
      <c r="F2" s="286"/>
      <c r="G2" s="286"/>
      <c r="H2" s="286"/>
      <c r="I2" s="286"/>
      <c r="J2" s="286"/>
      <c r="K2" s="286"/>
      <c r="L2" s="286"/>
      <c r="M2" s="3" t="s">
        <v>1</v>
      </c>
      <c r="N2" s="4">
        <v>1</v>
      </c>
      <c r="O2" s="5"/>
      <c r="P2" s="5"/>
      <c r="Q2" s="5"/>
      <c r="R2" s="29"/>
      <c r="S2" s="29"/>
      <c r="T2" s="29"/>
      <c r="U2" s="29"/>
      <c r="V2" s="29"/>
      <c r="W2" s="29"/>
      <c r="X2" s="29"/>
      <c r="Y2" s="29"/>
      <c r="Z2" s="29"/>
      <c r="AA2" s="29"/>
      <c r="AB2" s="29"/>
      <c r="AC2" s="29"/>
      <c r="AD2" s="29"/>
      <c r="AE2" s="21"/>
      <c r="AF2" s="21"/>
      <c r="AG2" s="21"/>
      <c r="AH2" s="21"/>
      <c r="AI2" s="21"/>
      <c r="AJ2" s="21"/>
      <c r="AK2" s="21"/>
      <c r="AL2" s="21"/>
      <c r="AM2" s="21"/>
    </row>
    <row r="3" spans="1:58" customFormat="1" ht="22.5" customHeight="1" x14ac:dyDescent="0.35">
      <c r="A3" s="8"/>
      <c r="B3" s="9"/>
      <c r="C3" s="286"/>
      <c r="D3" s="286"/>
      <c r="E3" s="286"/>
      <c r="F3" s="286"/>
      <c r="G3" s="286"/>
      <c r="H3" s="286"/>
      <c r="I3" s="286"/>
      <c r="J3" s="286"/>
      <c r="K3" s="286"/>
      <c r="L3" s="286"/>
      <c r="M3" s="3" t="s">
        <v>2</v>
      </c>
      <c r="N3" s="10">
        <v>45257</v>
      </c>
      <c r="O3" s="5"/>
      <c r="P3" s="5"/>
      <c r="Q3" s="5"/>
      <c r="R3" s="29"/>
      <c r="S3" s="29"/>
      <c r="T3" s="29"/>
      <c r="U3" s="29"/>
      <c r="V3" s="29"/>
      <c r="W3" s="29"/>
      <c r="X3" s="29"/>
      <c r="Y3" s="29"/>
      <c r="Z3" s="29"/>
      <c r="AA3" s="29"/>
      <c r="AB3" s="29"/>
      <c r="AC3" s="29"/>
      <c r="AD3" s="29"/>
      <c r="AE3" s="21"/>
      <c r="AF3" s="21"/>
      <c r="AG3" s="21"/>
      <c r="AH3" s="21"/>
      <c r="AI3" s="21"/>
      <c r="AJ3" s="21"/>
      <c r="AK3" s="21"/>
      <c r="AL3" s="21"/>
      <c r="AM3" s="21"/>
    </row>
    <row r="4" spans="1:58" s="11" customFormat="1" ht="49.5" customHeight="1" x14ac:dyDescent="0.3">
      <c r="N4" s="12"/>
      <c r="R4" s="38"/>
      <c r="S4" s="38"/>
      <c r="T4" s="38"/>
      <c r="U4" s="287"/>
      <c r="V4" s="287"/>
      <c r="W4" s="287"/>
      <c r="X4" s="287"/>
      <c r="Y4" s="287"/>
      <c r="Z4" s="287"/>
      <c r="AA4" s="287"/>
      <c r="AB4" s="287"/>
      <c r="AC4" s="287"/>
      <c r="AD4" s="287"/>
      <c r="AE4" s="38"/>
      <c r="AF4" s="38"/>
      <c r="AG4" s="38"/>
      <c r="AH4" s="38"/>
      <c r="AI4" s="38"/>
      <c r="AJ4" s="38"/>
      <c r="AK4" s="38"/>
      <c r="AL4" s="38"/>
      <c r="AM4" s="38"/>
    </row>
    <row r="5" spans="1:58" customFormat="1" ht="51" customHeight="1" thickBot="1" x14ac:dyDescent="0.4">
      <c r="A5" s="288" t="s">
        <v>214</v>
      </c>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9"/>
      <c r="AM5" s="29"/>
      <c r="AN5" s="5"/>
      <c r="AO5" s="5"/>
      <c r="AP5" s="5"/>
      <c r="AQ5" s="5"/>
      <c r="AR5" s="5"/>
      <c r="AS5" s="5"/>
      <c r="AT5" s="5"/>
      <c r="AU5" s="5"/>
      <c r="AV5" s="5"/>
      <c r="AW5" s="5"/>
      <c r="AX5" s="5"/>
      <c r="AY5" s="5"/>
      <c r="AZ5" s="5"/>
      <c r="BA5" s="5"/>
      <c r="BB5" s="5"/>
      <c r="BC5" s="5"/>
      <c r="BD5" s="5"/>
      <c r="BE5" s="5"/>
      <c r="BF5" s="5"/>
    </row>
    <row r="6" spans="1:58" s="13" customFormat="1" ht="12.75" customHeight="1" x14ac:dyDescent="0.25">
      <c r="A6" s="290" t="s">
        <v>131</v>
      </c>
      <c r="B6" s="291"/>
      <c r="C6" s="291"/>
      <c r="D6" s="291"/>
      <c r="E6" s="291"/>
      <c r="F6" s="291"/>
      <c r="G6" s="291"/>
      <c r="H6" s="291"/>
      <c r="I6" s="291"/>
      <c r="J6" s="291"/>
      <c r="K6" s="291"/>
      <c r="L6" s="291"/>
      <c r="M6" s="291"/>
      <c r="N6" s="291"/>
      <c r="O6" s="291"/>
      <c r="P6" s="291"/>
      <c r="Q6" s="292"/>
      <c r="R6" s="299" t="s">
        <v>132</v>
      </c>
      <c r="S6" s="291"/>
      <c r="T6" s="292"/>
      <c r="U6" s="299" t="s">
        <v>3</v>
      </c>
      <c r="V6" s="299"/>
      <c r="W6" s="299"/>
      <c r="X6" s="299"/>
      <c r="Y6" s="299"/>
      <c r="Z6" s="299"/>
      <c r="AA6" s="299"/>
      <c r="AB6" s="299"/>
      <c r="AC6" s="299"/>
      <c r="AD6" s="291"/>
      <c r="AE6" s="302" t="s">
        <v>133</v>
      </c>
      <c r="AF6" s="302"/>
      <c r="AG6" s="302"/>
      <c r="AH6" s="302"/>
      <c r="AI6" s="302"/>
      <c r="AJ6" s="302"/>
      <c r="AK6" s="303"/>
      <c r="AL6" s="14"/>
      <c r="AM6" s="35"/>
    </row>
    <row r="7" spans="1:58" ht="15.75" customHeight="1" x14ac:dyDescent="0.3">
      <c r="A7" s="293"/>
      <c r="B7" s="294"/>
      <c r="C7" s="294"/>
      <c r="D7" s="294"/>
      <c r="E7" s="294"/>
      <c r="F7" s="294"/>
      <c r="G7" s="294"/>
      <c r="H7" s="294"/>
      <c r="I7" s="294"/>
      <c r="J7" s="294"/>
      <c r="K7" s="294"/>
      <c r="L7" s="294"/>
      <c r="M7" s="294"/>
      <c r="N7" s="294"/>
      <c r="O7" s="294"/>
      <c r="P7" s="294"/>
      <c r="Q7" s="295"/>
      <c r="R7" s="300"/>
      <c r="S7" s="294"/>
      <c r="T7" s="295"/>
      <c r="U7" s="300"/>
      <c r="V7" s="300"/>
      <c r="W7" s="300"/>
      <c r="X7" s="300"/>
      <c r="Y7" s="300"/>
      <c r="Z7" s="300"/>
      <c r="AA7" s="300"/>
      <c r="AB7" s="300"/>
      <c r="AC7" s="300"/>
      <c r="AD7" s="294"/>
      <c r="AE7" s="304"/>
      <c r="AF7" s="304"/>
      <c r="AG7" s="304"/>
      <c r="AH7" s="304"/>
      <c r="AI7" s="304"/>
      <c r="AJ7" s="304"/>
      <c r="AK7" s="305"/>
      <c r="AL7" s="14"/>
    </row>
    <row r="8" spans="1:58" ht="29.25" customHeight="1" thickBot="1" x14ac:dyDescent="0.35">
      <c r="A8" s="296"/>
      <c r="B8" s="297"/>
      <c r="C8" s="297"/>
      <c r="D8" s="297"/>
      <c r="E8" s="297"/>
      <c r="F8" s="297"/>
      <c r="G8" s="297"/>
      <c r="H8" s="297"/>
      <c r="I8" s="297"/>
      <c r="J8" s="297"/>
      <c r="K8" s="297"/>
      <c r="L8" s="297"/>
      <c r="M8" s="297"/>
      <c r="N8" s="297"/>
      <c r="O8" s="297"/>
      <c r="P8" s="297"/>
      <c r="Q8" s="298"/>
      <c r="R8" s="301"/>
      <c r="S8" s="297"/>
      <c r="T8" s="298"/>
      <c r="U8" s="301"/>
      <c r="V8" s="301"/>
      <c r="W8" s="301"/>
      <c r="X8" s="301"/>
      <c r="Y8" s="301"/>
      <c r="Z8" s="301"/>
      <c r="AA8" s="301"/>
      <c r="AB8" s="301"/>
      <c r="AC8" s="301"/>
      <c r="AD8" s="297"/>
      <c r="AE8" s="306"/>
      <c r="AF8" s="306"/>
      <c r="AG8" s="306"/>
      <c r="AH8" s="306"/>
      <c r="AI8" s="306"/>
      <c r="AJ8" s="306"/>
      <c r="AK8" s="307"/>
    </row>
    <row r="9" spans="1:58" ht="51" customHeight="1" thickBot="1" x14ac:dyDescent="0.35">
      <c r="A9" s="282" t="s">
        <v>4</v>
      </c>
      <c r="B9" s="273" t="s">
        <v>5</v>
      </c>
      <c r="C9" s="270" t="s">
        <v>6</v>
      </c>
      <c r="D9" s="273" t="s">
        <v>7</v>
      </c>
      <c r="E9" s="271" t="s">
        <v>8</v>
      </c>
      <c r="F9" s="272" t="s">
        <v>9</v>
      </c>
      <c r="G9" s="271" t="s">
        <v>10</v>
      </c>
      <c r="H9" s="273" t="s">
        <v>124</v>
      </c>
      <c r="I9" s="279" t="s">
        <v>11</v>
      </c>
      <c r="J9" s="281" t="s">
        <v>12</v>
      </c>
      <c r="K9" s="271" t="s">
        <v>200</v>
      </c>
      <c r="L9" s="271" t="s">
        <v>13</v>
      </c>
      <c r="M9" s="269" t="s">
        <v>14</v>
      </c>
      <c r="N9" s="270"/>
      <c r="O9" s="271" t="s">
        <v>21</v>
      </c>
      <c r="P9" s="273" t="s">
        <v>22</v>
      </c>
      <c r="Q9" s="269" t="s">
        <v>23</v>
      </c>
      <c r="R9" s="276" t="s">
        <v>15</v>
      </c>
      <c r="S9" s="276" t="s">
        <v>16</v>
      </c>
      <c r="T9" s="259" t="s">
        <v>17</v>
      </c>
      <c r="U9" s="261" t="s">
        <v>18</v>
      </c>
      <c r="V9" s="358" t="s">
        <v>19</v>
      </c>
      <c r="W9" s="359"/>
      <c r="X9" s="359"/>
      <c r="Y9" s="359"/>
      <c r="Z9" s="359"/>
      <c r="AA9" s="359"/>
      <c r="AB9" s="359"/>
      <c r="AC9" s="359"/>
      <c r="AD9" s="359"/>
      <c r="AE9" s="265" t="s">
        <v>15</v>
      </c>
      <c r="AF9" s="267" t="s">
        <v>113</v>
      </c>
      <c r="AG9" s="252" t="s">
        <v>111</v>
      </c>
      <c r="AH9" s="250" t="s">
        <v>115</v>
      </c>
      <c r="AI9" s="252" t="s">
        <v>114</v>
      </c>
      <c r="AJ9" s="252" t="s">
        <v>129</v>
      </c>
      <c r="AK9" s="254" t="s">
        <v>116</v>
      </c>
      <c r="AL9" s="256" t="s">
        <v>135</v>
      </c>
      <c r="AM9" s="257"/>
      <c r="AN9" s="257"/>
      <c r="AO9" s="257"/>
      <c r="AP9" s="257"/>
      <c r="AQ9" s="257"/>
      <c r="AR9" s="258"/>
      <c r="AS9" s="256" t="s">
        <v>134</v>
      </c>
      <c r="AT9" s="257"/>
      <c r="AU9" s="257"/>
      <c r="AV9" s="257"/>
      <c r="AW9" s="248" t="s">
        <v>40</v>
      </c>
    </row>
    <row r="10" spans="1:58" ht="63.75" customHeight="1" thickBot="1" x14ac:dyDescent="0.35">
      <c r="A10" s="283"/>
      <c r="B10" s="274"/>
      <c r="C10" s="284"/>
      <c r="D10" s="274"/>
      <c r="E10" s="278"/>
      <c r="F10" s="285"/>
      <c r="G10" s="278"/>
      <c r="H10" s="274"/>
      <c r="I10" s="280"/>
      <c r="J10" s="261"/>
      <c r="K10" s="272"/>
      <c r="L10" s="272"/>
      <c r="M10" s="37" t="s">
        <v>20</v>
      </c>
      <c r="N10" s="37" t="s">
        <v>201</v>
      </c>
      <c r="O10" s="272"/>
      <c r="P10" s="274"/>
      <c r="Q10" s="275"/>
      <c r="R10" s="277"/>
      <c r="S10" s="277"/>
      <c r="T10" s="260"/>
      <c r="U10" s="262"/>
      <c r="V10" s="32" t="s">
        <v>24</v>
      </c>
      <c r="W10" s="33" t="s">
        <v>25</v>
      </c>
      <c r="X10" s="32" t="s">
        <v>26</v>
      </c>
      <c r="Y10" s="33" t="s">
        <v>25</v>
      </c>
      <c r="Z10" s="36" t="s">
        <v>127</v>
      </c>
      <c r="AA10" s="36" t="s">
        <v>128</v>
      </c>
      <c r="AB10" s="32" t="s">
        <v>202</v>
      </c>
      <c r="AC10" s="32" t="s">
        <v>27</v>
      </c>
      <c r="AD10" s="34" t="s">
        <v>28</v>
      </c>
      <c r="AE10" s="266"/>
      <c r="AF10" s="268"/>
      <c r="AG10" s="253"/>
      <c r="AH10" s="251"/>
      <c r="AI10" s="253"/>
      <c r="AJ10" s="253"/>
      <c r="AK10" s="255"/>
      <c r="AL10" s="354" t="s">
        <v>29</v>
      </c>
      <c r="AM10" s="356" t="s">
        <v>30</v>
      </c>
      <c r="AN10" s="356" t="s">
        <v>31</v>
      </c>
      <c r="AO10" s="356" t="s">
        <v>32</v>
      </c>
      <c r="AP10" s="31" t="s">
        <v>33</v>
      </c>
      <c r="AQ10" s="356" t="s">
        <v>34</v>
      </c>
      <c r="AR10" s="356" t="s">
        <v>35</v>
      </c>
      <c r="AS10" s="356" t="s">
        <v>36</v>
      </c>
      <c r="AT10" s="30" t="s">
        <v>37</v>
      </c>
      <c r="AU10" s="30" t="s">
        <v>38</v>
      </c>
      <c r="AV10" s="30" t="s">
        <v>39</v>
      </c>
      <c r="AW10" s="249"/>
      <c r="BA10" s="16"/>
    </row>
    <row r="11" spans="1:58" ht="0.75" customHeight="1" thickBot="1" x14ac:dyDescent="0.35">
      <c r="J11" s="165"/>
      <c r="K11" s="166"/>
      <c r="L11" s="166"/>
      <c r="M11" s="166"/>
      <c r="N11" s="167"/>
      <c r="O11" s="168"/>
      <c r="P11" s="168"/>
      <c r="Q11" s="168"/>
      <c r="R11" s="169"/>
      <c r="S11" s="170"/>
      <c r="T11" s="171"/>
      <c r="U11" s="172"/>
      <c r="V11" s="172"/>
      <c r="W11" s="172"/>
      <c r="X11" s="172"/>
      <c r="Y11" s="172"/>
      <c r="Z11" s="172"/>
      <c r="AA11" s="172"/>
      <c r="AB11" s="172"/>
      <c r="AC11" s="172"/>
      <c r="AD11" s="173"/>
      <c r="AE11" s="174"/>
      <c r="AF11" s="174"/>
      <c r="AG11" s="174"/>
      <c r="AH11" s="175"/>
      <c r="AI11" s="175"/>
      <c r="AJ11" s="175"/>
      <c r="AK11" s="176"/>
      <c r="AL11" s="355"/>
      <c r="AM11" s="357"/>
      <c r="AN11" s="357"/>
      <c r="AO11" s="357"/>
      <c r="AP11" s="32"/>
      <c r="AQ11" s="357"/>
      <c r="AR11" s="357"/>
      <c r="AS11" s="357"/>
      <c r="AT11" s="80"/>
      <c r="AU11" s="80"/>
      <c r="AV11" s="80"/>
      <c r="AW11" s="353"/>
      <c r="BA11" s="16"/>
    </row>
    <row r="12" spans="1:58" s="26" customFormat="1" ht="156" customHeight="1" x14ac:dyDescent="0.35">
      <c r="A12" s="199" t="s">
        <v>480</v>
      </c>
      <c r="B12" s="60" t="s">
        <v>48</v>
      </c>
      <c r="C12" s="60" t="s">
        <v>359</v>
      </c>
      <c r="D12" s="59" t="s">
        <v>57</v>
      </c>
      <c r="E12" s="59" t="s">
        <v>57</v>
      </c>
      <c r="F12" s="59" t="s">
        <v>360</v>
      </c>
      <c r="G12" s="59" t="s">
        <v>361</v>
      </c>
      <c r="H12" s="177" t="s">
        <v>168</v>
      </c>
      <c r="I12" s="59" t="s">
        <v>68</v>
      </c>
      <c r="J12" s="177" t="s">
        <v>157</v>
      </c>
      <c r="K12" s="177" t="s">
        <v>157</v>
      </c>
      <c r="L12" s="177" t="s">
        <v>362</v>
      </c>
      <c r="M12" s="79" t="s">
        <v>157</v>
      </c>
      <c r="N12" s="79" t="s">
        <v>363</v>
      </c>
      <c r="O12" s="72" t="s">
        <v>364</v>
      </c>
      <c r="P12" s="72" t="s">
        <v>74</v>
      </c>
      <c r="Q12" s="178" t="s">
        <v>365</v>
      </c>
      <c r="R12" s="72" t="s">
        <v>138</v>
      </c>
      <c r="S12" s="179" t="s">
        <v>147</v>
      </c>
      <c r="T12" s="76" t="s">
        <v>142</v>
      </c>
      <c r="U12" s="180" t="s">
        <v>366</v>
      </c>
      <c r="V12" s="181" t="s">
        <v>87</v>
      </c>
      <c r="W12" s="79">
        <v>0.25</v>
      </c>
      <c r="X12" s="79" t="s">
        <v>41</v>
      </c>
      <c r="Y12" s="79">
        <f>VLOOKUP(X12,[3]Campos!$D$66:$E$67,2,FALSE)</f>
        <v>0.15</v>
      </c>
      <c r="Z12" s="182">
        <v>0.4</v>
      </c>
      <c r="AA12" s="182">
        <v>0</v>
      </c>
      <c r="AB12" s="183" t="s">
        <v>42</v>
      </c>
      <c r="AC12" s="183" t="s">
        <v>95</v>
      </c>
      <c r="AD12" s="79" t="s">
        <v>98</v>
      </c>
      <c r="AE12" s="72" t="s">
        <v>140</v>
      </c>
      <c r="AF12" s="73">
        <v>0.4</v>
      </c>
      <c r="AG12" s="74" t="str">
        <f>+Selección1</f>
        <v>Catastrófico</v>
      </c>
      <c r="AH12" s="73">
        <v>1</v>
      </c>
      <c r="AI12" s="75">
        <v>0.48</v>
      </c>
      <c r="AJ12" s="76"/>
      <c r="AK12" s="76" t="s">
        <v>142</v>
      </c>
      <c r="AL12" s="184" t="s">
        <v>85</v>
      </c>
      <c r="AM12" s="185" t="s">
        <v>367</v>
      </c>
      <c r="AN12" s="79" t="s">
        <v>368</v>
      </c>
      <c r="AO12" s="79" t="s">
        <v>369</v>
      </c>
      <c r="AP12" s="177" t="s">
        <v>46</v>
      </c>
      <c r="AQ12" s="186">
        <v>45292</v>
      </c>
      <c r="AR12" s="186">
        <v>45638</v>
      </c>
      <c r="AS12" s="59" t="s">
        <v>370</v>
      </c>
      <c r="AT12" s="59" t="s">
        <v>371</v>
      </c>
      <c r="AU12" s="79" t="s">
        <v>372</v>
      </c>
      <c r="AV12" s="177" t="s">
        <v>215</v>
      </c>
      <c r="AW12" s="79" t="s">
        <v>373</v>
      </c>
      <c r="BA12" s="27"/>
    </row>
    <row r="13" spans="1:58" s="26" customFormat="1" ht="138.75" customHeight="1" x14ac:dyDescent="0.35">
      <c r="A13" s="199" t="s">
        <v>481</v>
      </c>
      <c r="B13" s="60" t="s">
        <v>48</v>
      </c>
      <c r="C13" s="60" t="s">
        <v>374</v>
      </c>
      <c r="D13" s="59" t="s">
        <v>58</v>
      </c>
      <c r="E13" s="59" t="s">
        <v>58</v>
      </c>
      <c r="F13" s="59" t="s">
        <v>375</v>
      </c>
      <c r="G13" s="59" t="s">
        <v>376</v>
      </c>
      <c r="H13" s="177" t="s">
        <v>168</v>
      </c>
      <c r="I13" s="59" t="s">
        <v>68</v>
      </c>
      <c r="J13" s="177" t="s">
        <v>157</v>
      </c>
      <c r="K13" s="177" t="s">
        <v>157</v>
      </c>
      <c r="L13" s="177" t="s">
        <v>362</v>
      </c>
      <c r="M13" s="79" t="s">
        <v>157</v>
      </c>
      <c r="N13" s="187" t="s">
        <v>377</v>
      </c>
      <c r="O13" s="72" t="s">
        <v>364</v>
      </c>
      <c r="P13" s="72" t="s">
        <v>74</v>
      </c>
      <c r="Q13" s="188" t="s">
        <v>378</v>
      </c>
      <c r="R13" s="72" t="s">
        <v>138</v>
      </c>
      <c r="S13" s="179" t="s">
        <v>146</v>
      </c>
      <c r="T13" s="76" t="s">
        <v>143</v>
      </c>
      <c r="U13" s="180" t="s">
        <v>379</v>
      </c>
      <c r="V13" s="181" t="s">
        <v>87</v>
      </c>
      <c r="W13" s="79">
        <v>0.25</v>
      </c>
      <c r="X13" s="79" t="s">
        <v>41</v>
      </c>
      <c r="Y13" s="79">
        <f>VLOOKUP(X13,[3]Campos!$D$66:$E$67,2,FALSE)</f>
        <v>0.15</v>
      </c>
      <c r="Z13" s="182">
        <v>0.4</v>
      </c>
      <c r="AA13" s="182">
        <v>0</v>
      </c>
      <c r="AB13" s="183" t="s">
        <v>42</v>
      </c>
      <c r="AC13" s="183" t="s">
        <v>95</v>
      </c>
      <c r="AD13" s="79" t="s">
        <v>98</v>
      </c>
      <c r="AE13" s="72" t="s">
        <v>140</v>
      </c>
      <c r="AF13" s="73">
        <v>0.4</v>
      </c>
      <c r="AG13" s="179" t="s">
        <v>146</v>
      </c>
      <c r="AH13" s="73">
        <v>0.8</v>
      </c>
      <c r="AI13" s="75">
        <v>0.48</v>
      </c>
      <c r="AJ13" s="77"/>
      <c r="AK13" s="76" t="s">
        <v>143</v>
      </c>
      <c r="AL13" s="184" t="s">
        <v>85</v>
      </c>
      <c r="AM13" s="185" t="s">
        <v>380</v>
      </c>
      <c r="AN13" s="79" t="s">
        <v>381</v>
      </c>
      <c r="AO13" s="177" t="s">
        <v>382</v>
      </c>
      <c r="AP13" s="177" t="s">
        <v>383</v>
      </c>
      <c r="AQ13" s="186">
        <v>45292</v>
      </c>
      <c r="AR13" s="186">
        <v>45638</v>
      </c>
      <c r="AS13" s="59" t="s">
        <v>370</v>
      </c>
      <c r="AT13" s="59" t="s">
        <v>371</v>
      </c>
      <c r="AU13" s="60" t="s">
        <v>384</v>
      </c>
      <c r="AV13" s="60" t="s">
        <v>385</v>
      </c>
      <c r="AW13" s="59" t="s">
        <v>386</v>
      </c>
      <c r="BA13" s="27"/>
    </row>
    <row r="14" spans="1:58" s="26" customFormat="1" ht="118.5" customHeight="1" x14ac:dyDescent="0.35">
      <c r="A14" s="199" t="s">
        <v>482</v>
      </c>
      <c r="B14" s="60" t="s">
        <v>48</v>
      </c>
      <c r="C14" s="60" t="s">
        <v>387</v>
      </c>
      <c r="D14" s="59" t="s">
        <v>58</v>
      </c>
      <c r="E14" s="59" t="s">
        <v>58</v>
      </c>
      <c r="F14" s="59" t="s">
        <v>388</v>
      </c>
      <c r="G14" s="59" t="s">
        <v>389</v>
      </c>
      <c r="H14" s="177" t="s">
        <v>168</v>
      </c>
      <c r="I14" s="59" t="s">
        <v>68</v>
      </c>
      <c r="J14" s="177" t="s">
        <v>157</v>
      </c>
      <c r="K14" s="177" t="s">
        <v>157</v>
      </c>
      <c r="L14" s="177" t="s">
        <v>362</v>
      </c>
      <c r="M14" s="79" t="s">
        <v>157</v>
      </c>
      <c r="N14" s="187" t="s">
        <v>390</v>
      </c>
      <c r="O14" s="72" t="s">
        <v>364</v>
      </c>
      <c r="P14" s="187" t="s">
        <v>74</v>
      </c>
      <c r="Q14" s="188" t="s">
        <v>391</v>
      </c>
      <c r="R14" s="72" t="s">
        <v>137</v>
      </c>
      <c r="S14" s="179" t="s">
        <v>147</v>
      </c>
      <c r="T14" s="76" t="s">
        <v>142</v>
      </c>
      <c r="U14" s="180" t="s">
        <v>392</v>
      </c>
      <c r="V14" s="181" t="s">
        <v>87</v>
      </c>
      <c r="W14" s="79">
        <v>0.25</v>
      </c>
      <c r="X14" s="79" t="s">
        <v>41</v>
      </c>
      <c r="Y14" s="79">
        <f>VLOOKUP(X14,[3]Campos!$D$66:$E$67,2,FALSE)</f>
        <v>0.15</v>
      </c>
      <c r="Z14" s="182">
        <v>0.4</v>
      </c>
      <c r="AA14" s="182">
        <v>0</v>
      </c>
      <c r="AB14" s="183" t="s">
        <v>42</v>
      </c>
      <c r="AC14" s="183" t="s">
        <v>95</v>
      </c>
      <c r="AD14" s="79" t="s">
        <v>98</v>
      </c>
      <c r="AE14" s="72" t="s">
        <v>139</v>
      </c>
      <c r="AF14" s="189">
        <v>0.6</v>
      </c>
      <c r="AG14" s="74" t="str">
        <f t="shared" ref="AG14:AG21" si="0">+S14</f>
        <v>Catastrófico</v>
      </c>
      <c r="AH14" s="190">
        <v>1</v>
      </c>
      <c r="AI14" s="191">
        <v>0.6</v>
      </c>
      <c r="AJ14" s="77"/>
      <c r="AK14" s="76" t="s">
        <v>142</v>
      </c>
      <c r="AL14" s="184" t="s">
        <v>85</v>
      </c>
      <c r="AM14" s="185" t="s">
        <v>393</v>
      </c>
      <c r="AN14" s="79" t="s">
        <v>394</v>
      </c>
      <c r="AO14" s="79" t="s">
        <v>395</v>
      </c>
      <c r="AP14" s="177" t="s">
        <v>46</v>
      </c>
      <c r="AQ14" s="186">
        <v>45292</v>
      </c>
      <c r="AR14" s="186">
        <v>45638</v>
      </c>
      <c r="AS14" s="59" t="s">
        <v>370</v>
      </c>
      <c r="AT14" s="59" t="s">
        <v>371</v>
      </c>
      <c r="AU14" s="60" t="s">
        <v>384</v>
      </c>
      <c r="AV14" s="60" t="s">
        <v>396</v>
      </c>
      <c r="AW14" s="59" t="s">
        <v>397</v>
      </c>
      <c r="BA14" s="27"/>
    </row>
    <row r="15" spans="1:58" s="26" customFormat="1" ht="154.5" customHeight="1" x14ac:dyDescent="0.35">
      <c r="A15" s="199" t="s">
        <v>483</v>
      </c>
      <c r="B15" s="60" t="s">
        <v>48</v>
      </c>
      <c r="C15" s="60" t="s">
        <v>398</v>
      </c>
      <c r="D15" s="59" t="s">
        <v>58</v>
      </c>
      <c r="E15" s="59" t="s">
        <v>58</v>
      </c>
      <c r="F15" s="59" t="s">
        <v>399</v>
      </c>
      <c r="G15" s="59" t="s">
        <v>400</v>
      </c>
      <c r="H15" s="177" t="s">
        <v>168</v>
      </c>
      <c r="I15" s="59" t="s">
        <v>68</v>
      </c>
      <c r="J15" s="177" t="s">
        <v>157</v>
      </c>
      <c r="K15" s="177" t="s">
        <v>157</v>
      </c>
      <c r="L15" s="177" t="s">
        <v>362</v>
      </c>
      <c r="M15" s="79" t="s">
        <v>157</v>
      </c>
      <c r="N15" s="187" t="s">
        <v>401</v>
      </c>
      <c r="O15" s="72" t="s">
        <v>364</v>
      </c>
      <c r="P15" s="187" t="s">
        <v>74</v>
      </c>
      <c r="Q15" s="188" t="s">
        <v>402</v>
      </c>
      <c r="R15" s="72" t="s">
        <v>140</v>
      </c>
      <c r="S15" s="179" t="s">
        <v>146</v>
      </c>
      <c r="T15" s="76" t="s">
        <v>143</v>
      </c>
      <c r="U15" s="180" t="s">
        <v>403</v>
      </c>
      <c r="V15" s="181" t="s">
        <v>87</v>
      </c>
      <c r="W15" s="79">
        <v>0.25</v>
      </c>
      <c r="X15" s="79" t="s">
        <v>41</v>
      </c>
      <c r="Y15" s="79">
        <f>VLOOKUP(X15,[3]Campos!$D$66:$E$67,2,FALSE)</f>
        <v>0.15</v>
      </c>
      <c r="Z15" s="182">
        <v>0.4</v>
      </c>
      <c r="AA15" s="182">
        <v>0</v>
      </c>
      <c r="AB15" s="183" t="s">
        <v>42</v>
      </c>
      <c r="AC15" s="183" t="s">
        <v>95</v>
      </c>
      <c r="AD15" s="79" t="s">
        <v>98</v>
      </c>
      <c r="AE15" s="72" t="s">
        <v>141</v>
      </c>
      <c r="AF15" s="189">
        <v>0.2</v>
      </c>
      <c r="AG15" s="179" t="s">
        <v>146</v>
      </c>
      <c r="AH15" s="190">
        <v>0.8</v>
      </c>
      <c r="AI15" s="191">
        <v>0.18</v>
      </c>
      <c r="AJ15" s="77"/>
      <c r="AK15" s="76" t="s">
        <v>143</v>
      </c>
      <c r="AL15" s="184" t="s">
        <v>85</v>
      </c>
      <c r="AM15" s="185" t="s">
        <v>404</v>
      </c>
      <c r="AN15" s="79" t="s">
        <v>405</v>
      </c>
      <c r="AO15" s="79" t="s">
        <v>406</v>
      </c>
      <c r="AP15" s="177" t="s">
        <v>46</v>
      </c>
      <c r="AQ15" s="186">
        <v>45292</v>
      </c>
      <c r="AR15" s="186">
        <v>45638</v>
      </c>
      <c r="AS15" s="59" t="s">
        <v>370</v>
      </c>
      <c r="AT15" s="59" t="s">
        <v>371</v>
      </c>
      <c r="AU15" s="60" t="s">
        <v>384</v>
      </c>
      <c r="AV15" s="60" t="s">
        <v>407</v>
      </c>
      <c r="AW15" s="59" t="s">
        <v>397</v>
      </c>
      <c r="BA15" s="27"/>
    </row>
    <row r="16" spans="1:58" s="26" customFormat="1" ht="117.75" customHeight="1" x14ac:dyDescent="0.35">
      <c r="A16" s="199" t="s">
        <v>484</v>
      </c>
      <c r="B16" s="60" t="s">
        <v>48</v>
      </c>
      <c r="C16" s="60" t="s">
        <v>408</v>
      </c>
      <c r="D16" s="59" t="s">
        <v>57</v>
      </c>
      <c r="E16" s="59" t="s">
        <v>57</v>
      </c>
      <c r="F16" s="59" t="s">
        <v>409</v>
      </c>
      <c r="G16" s="59" t="s">
        <v>410</v>
      </c>
      <c r="H16" s="177" t="s">
        <v>168</v>
      </c>
      <c r="I16" s="59" t="s">
        <v>68</v>
      </c>
      <c r="J16" s="177" t="s">
        <v>157</v>
      </c>
      <c r="K16" s="177" t="s">
        <v>157</v>
      </c>
      <c r="L16" s="177" t="s">
        <v>362</v>
      </c>
      <c r="M16" s="79" t="s">
        <v>157</v>
      </c>
      <c r="N16" s="187" t="s">
        <v>411</v>
      </c>
      <c r="O16" s="72" t="s">
        <v>364</v>
      </c>
      <c r="P16" s="187" t="s">
        <v>74</v>
      </c>
      <c r="Q16" s="188" t="s">
        <v>402</v>
      </c>
      <c r="R16" s="72" t="s">
        <v>141</v>
      </c>
      <c r="S16" s="179" t="s">
        <v>147</v>
      </c>
      <c r="T16" s="76" t="s">
        <v>142</v>
      </c>
      <c r="U16" s="180" t="s">
        <v>412</v>
      </c>
      <c r="V16" s="181" t="s">
        <v>87</v>
      </c>
      <c r="W16" s="79">
        <v>0.25</v>
      </c>
      <c r="X16" s="79" t="s">
        <v>41</v>
      </c>
      <c r="Y16" s="79">
        <f>VLOOKUP(X16,[3]Campos!$D$66:$E$67,2,FALSE)</f>
        <v>0.15</v>
      </c>
      <c r="Z16" s="182">
        <v>0.4</v>
      </c>
      <c r="AA16" s="182">
        <v>0</v>
      </c>
      <c r="AB16" s="183" t="s">
        <v>42</v>
      </c>
      <c r="AC16" s="183" t="s">
        <v>95</v>
      </c>
      <c r="AD16" s="79" t="s">
        <v>98</v>
      </c>
      <c r="AE16" s="72" t="s">
        <v>141</v>
      </c>
      <c r="AF16" s="189">
        <v>0.08</v>
      </c>
      <c r="AG16" s="74" t="str">
        <f t="shared" si="0"/>
        <v>Catastrófico</v>
      </c>
      <c r="AH16" s="190">
        <v>1</v>
      </c>
      <c r="AI16" s="191">
        <v>0.12</v>
      </c>
      <c r="AJ16" s="77"/>
      <c r="AK16" s="76" t="s">
        <v>142</v>
      </c>
      <c r="AL16" s="184" t="s">
        <v>85</v>
      </c>
      <c r="AM16" s="185" t="s">
        <v>413</v>
      </c>
      <c r="AN16" s="79" t="s">
        <v>414</v>
      </c>
      <c r="AO16" s="79" t="s">
        <v>415</v>
      </c>
      <c r="AP16" s="177" t="s">
        <v>46</v>
      </c>
      <c r="AQ16" s="186">
        <v>45292</v>
      </c>
      <c r="AR16" s="186">
        <v>45638</v>
      </c>
      <c r="AS16" s="59" t="s">
        <v>370</v>
      </c>
      <c r="AT16" s="59" t="s">
        <v>371</v>
      </c>
      <c r="AU16" s="79" t="s">
        <v>415</v>
      </c>
      <c r="AV16" s="60" t="s">
        <v>407</v>
      </c>
      <c r="AW16" s="59" t="s">
        <v>416</v>
      </c>
      <c r="BA16" s="27"/>
    </row>
    <row r="17" spans="1:55" s="26" customFormat="1" ht="75.75" customHeight="1" x14ac:dyDescent="0.35">
      <c r="A17" s="337" t="s">
        <v>485</v>
      </c>
      <c r="B17" s="352" t="s">
        <v>48</v>
      </c>
      <c r="C17" s="352" t="s">
        <v>408</v>
      </c>
      <c r="D17" s="348" t="s">
        <v>57</v>
      </c>
      <c r="E17" s="348" t="s">
        <v>57</v>
      </c>
      <c r="F17" s="316" t="s">
        <v>417</v>
      </c>
      <c r="G17" s="350" t="s">
        <v>418</v>
      </c>
      <c r="H17" s="352" t="s">
        <v>168</v>
      </c>
      <c r="I17" s="348" t="s">
        <v>68</v>
      </c>
      <c r="J17" s="352" t="s">
        <v>157</v>
      </c>
      <c r="K17" s="352" t="s">
        <v>157</v>
      </c>
      <c r="L17" s="352" t="s">
        <v>362</v>
      </c>
      <c r="M17" s="348" t="s">
        <v>157</v>
      </c>
      <c r="N17" s="349" t="s">
        <v>418</v>
      </c>
      <c r="O17" s="349" t="s">
        <v>364</v>
      </c>
      <c r="P17" s="349" t="s">
        <v>74</v>
      </c>
      <c r="Q17" s="324" t="s">
        <v>402</v>
      </c>
      <c r="R17" s="324" t="s">
        <v>141</v>
      </c>
      <c r="S17" s="326" t="s">
        <v>144</v>
      </c>
      <c r="T17" s="312" t="s">
        <v>144</v>
      </c>
      <c r="U17" s="192" t="s">
        <v>419</v>
      </c>
      <c r="V17" s="330" t="s">
        <v>87</v>
      </c>
      <c r="W17" s="316">
        <v>0.25</v>
      </c>
      <c r="X17" s="316" t="s">
        <v>41</v>
      </c>
      <c r="Y17" s="316">
        <f>VLOOKUP(X17,[3]Campos!$D$66:$E$67,2,FALSE)</f>
        <v>0.15</v>
      </c>
      <c r="Z17" s="320">
        <v>0.4</v>
      </c>
      <c r="AA17" s="320">
        <v>0</v>
      </c>
      <c r="AB17" s="322" t="s">
        <v>42</v>
      </c>
      <c r="AC17" s="322" t="s">
        <v>95</v>
      </c>
      <c r="AD17" s="316" t="s">
        <v>98</v>
      </c>
      <c r="AE17" s="324" t="s">
        <v>141</v>
      </c>
      <c r="AF17" s="342">
        <v>0.08</v>
      </c>
      <c r="AG17" s="308" t="s">
        <v>147</v>
      </c>
      <c r="AH17" s="344">
        <v>1</v>
      </c>
      <c r="AI17" s="346">
        <v>0.12</v>
      </c>
      <c r="AJ17" s="77"/>
      <c r="AK17" s="312" t="s">
        <v>142</v>
      </c>
      <c r="AL17" s="314" t="s">
        <v>85</v>
      </c>
      <c r="AM17" s="185" t="s">
        <v>420</v>
      </c>
      <c r="AN17" s="316" t="s">
        <v>421</v>
      </c>
      <c r="AO17" s="316" t="s">
        <v>422</v>
      </c>
      <c r="AP17" s="334" t="s">
        <v>123</v>
      </c>
      <c r="AQ17" s="340">
        <v>45292</v>
      </c>
      <c r="AR17" s="340">
        <v>45638</v>
      </c>
      <c r="AS17" s="316" t="s">
        <v>370</v>
      </c>
      <c r="AT17" s="316" t="s">
        <v>371</v>
      </c>
      <c r="AU17" s="334" t="s">
        <v>423</v>
      </c>
      <c r="AV17" s="334" t="s">
        <v>407</v>
      </c>
      <c r="AW17" s="316" t="s">
        <v>416</v>
      </c>
      <c r="BA17" s="27"/>
    </row>
    <row r="18" spans="1:55" s="26" customFormat="1" ht="61.5" customHeight="1" x14ac:dyDescent="0.35">
      <c r="A18" s="339"/>
      <c r="B18" s="352"/>
      <c r="C18" s="352"/>
      <c r="D18" s="348"/>
      <c r="E18" s="348"/>
      <c r="F18" s="317"/>
      <c r="G18" s="351"/>
      <c r="H18" s="352"/>
      <c r="I18" s="348"/>
      <c r="J18" s="352"/>
      <c r="K18" s="352"/>
      <c r="L18" s="352"/>
      <c r="M18" s="348"/>
      <c r="N18" s="349"/>
      <c r="O18" s="349"/>
      <c r="P18" s="349"/>
      <c r="Q18" s="325"/>
      <c r="R18" s="325"/>
      <c r="S18" s="328"/>
      <c r="T18" s="313"/>
      <c r="U18" s="193"/>
      <c r="V18" s="331"/>
      <c r="W18" s="317"/>
      <c r="X18" s="317"/>
      <c r="Y18" s="317"/>
      <c r="Z18" s="321"/>
      <c r="AA18" s="321"/>
      <c r="AB18" s="323"/>
      <c r="AC18" s="323"/>
      <c r="AD18" s="317"/>
      <c r="AE18" s="325"/>
      <c r="AF18" s="343"/>
      <c r="AG18" s="309"/>
      <c r="AH18" s="345"/>
      <c r="AI18" s="347"/>
      <c r="AJ18" s="77"/>
      <c r="AK18" s="313"/>
      <c r="AL18" s="315"/>
      <c r="AM18" s="185" t="s">
        <v>424</v>
      </c>
      <c r="AN18" s="317"/>
      <c r="AO18" s="317"/>
      <c r="AP18" s="336"/>
      <c r="AQ18" s="341"/>
      <c r="AR18" s="341"/>
      <c r="AS18" s="317"/>
      <c r="AT18" s="317"/>
      <c r="AU18" s="336"/>
      <c r="AV18" s="336"/>
      <c r="AW18" s="317"/>
      <c r="BA18" s="27"/>
    </row>
    <row r="19" spans="1:55" s="26" customFormat="1" ht="106.5" customHeight="1" x14ac:dyDescent="0.35">
      <c r="A19" s="199" t="s">
        <v>486</v>
      </c>
      <c r="B19" s="60" t="s">
        <v>48</v>
      </c>
      <c r="C19" s="60" t="s">
        <v>408</v>
      </c>
      <c r="D19" s="59" t="s">
        <v>57</v>
      </c>
      <c r="E19" s="59" t="s">
        <v>57</v>
      </c>
      <c r="F19" s="59" t="s">
        <v>425</v>
      </c>
      <c r="G19" s="59" t="s">
        <v>426</v>
      </c>
      <c r="H19" s="177" t="s">
        <v>168</v>
      </c>
      <c r="I19" s="59" t="s">
        <v>68</v>
      </c>
      <c r="J19" s="177" t="s">
        <v>157</v>
      </c>
      <c r="K19" s="177" t="s">
        <v>157</v>
      </c>
      <c r="L19" s="177" t="s">
        <v>362</v>
      </c>
      <c r="M19" s="79" t="s">
        <v>157</v>
      </c>
      <c r="N19" s="187" t="s">
        <v>426</v>
      </c>
      <c r="O19" s="72" t="s">
        <v>364</v>
      </c>
      <c r="P19" s="72" t="s">
        <v>74</v>
      </c>
      <c r="Q19" s="188" t="s">
        <v>402</v>
      </c>
      <c r="R19" s="72" t="s">
        <v>139</v>
      </c>
      <c r="S19" s="179" t="s">
        <v>147</v>
      </c>
      <c r="T19" s="76" t="s">
        <v>142</v>
      </c>
      <c r="U19" s="180" t="s">
        <v>427</v>
      </c>
      <c r="V19" s="194" t="s">
        <v>87</v>
      </c>
      <c r="W19" s="59">
        <v>0.25</v>
      </c>
      <c r="X19" s="59" t="s">
        <v>41</v>
      </c>
      <c r="Y19" s="59">
        <f>VLOOKUP(X19,[3]Campos!$D$66:$E$67,2,FALSE)</f>
        <v>0.15</v>
      </c>
      <c r="Z19" s="195">
        <v>0.4</v>
      </c>
      <c r="AA19" s="195">
        <v>0</v>
      </c>
      <c r="AB19" s="17" t="s">
        <v>42</v>
      </c>
      <c r="AC19" s="17" t="s">
        <v>95</v>
      </c>
      <c r="AD19" s="59" t="s">
        <v>98</v>
      </c>
      <c r="AE19" s="72" t="s">
        <v>140</v>
      </c>
      <c r="AF19" s="189">
        <v>0.36</v>
      </c>
      <c r="AG19" s="74" t="str">
        <f t="shared" si="0"/>
        <v>Catastrófico</v>
      </c>
      <c r="AH19" s="190">
        <v>1</v>
      </c>
      <c r="AI19" s="191">
        <v>0.36</v>
      </c>
      <c r="AJ19" s="77"/>
      <c r="AK19" s="76" t="s">
        <v>142</v>
      </c>
      <c r="AL19" s="184" t="s">
        <v>85</v>
      </c>
      <c r="AM19" s="185" t="s">
        <v>428</v>
      </c>
      <c r="AN19" s="79" t="s">
        <v>429</v>
      </c>
      <c r="AO19" s="59" t="s">
        <v>422</v>
      </c>
      <c r="AP19" s="177" t="s">
        <v>46</v>
      </c>
      <c r="AQ19" s="186">
        <v>45292</v>
      </c>
      <c r="AR19" s="186">
        <v>45638</v>
      </c>
      <c r="AS19" s="59" t="s">
        <v>370</v>
      </c>
      <c r="AT19" s="59" t="s">
        <v>371</v>
      </c>
      <c r="AU19" s="60" t="s">
        <v>430</v>
      </c>
      <c r="AV19" s="60" t="s">
        <v>396</v>
      </c>
      <c r="AW19" s="59" t="s">
        <v>416</v>
      </c>
      <c r="BA19" s="27"/>
    </row>
    <row r="20" spans="1:55" s="26" customFormat="1" ht="108.75" customHeight="1" x14ac:dyDescent="0.35">
      <c r="A20" s="199" t="s">
        <v>487</v>
      </c>
      <c r="B20" s="60" t="s">
        <v>48</v>
      </c>
      <c r="C20" s="60" t="s">
        <v>431</v>
      </c>
      <c r="D20" s="59" t="s">
        <v>57</v>
      </c>
      <c r="E20" s="59" t="s">
        <v>57</v>
      </c>
      <c r="F20" s="59" t="s">
        <v>432</v>
      </c>
      <c r="G20" s="59" t="s">
        <v>433</v>
      </c>
      <c r="H20" s="177" t="s">
        <v>168</v>
      </c>
      <c r="I20" s="59" t="s">
        <v>68</v>
      </c>
      <c r="J20" s="177" t="s">
        <v>157</v>
      </c>
      <c r="K20" s="177" t="s">
        <v>157</v>
      </c>
      <c r="L20" s="177" t="s">
        <v>362</v>
      </c>
      <c r="M20" s="79" t="s">
        <v>157</v>
      </c>
      <c r="N20" s="187" t="s">
        <v>434</v>
      </c>
      <c r="O20" s="72" t="s">
        <v>364</v>
      </c>
      <c r="P20" s="187" t="s">
        <v>74</v>
      </c>
      <c r="Q20" s="188" t="s">
        <v>402</v>
      </c>
      <c r="R20" s="72" t="s">
        <v>138</v>
      </c>
      <c r="S20" s="179" t="s">
        <v>146</v>
      </c>
      <c r="T20" s="76" t="s">
        <v>143</v>
      </c>
      <c r="U20" s="180" t="s">
        <v>435</v>
      </c>
      <c r="V20" s="194" t="s">
        <v>87</v>
      </c>
      <c r="W20" s="59">
        <v>0.25</v>
      </c>
      <c r="X20" s="59" t="s">
        <v>41</v>
      </c>
      <c r="Y20" s="59">
        <f>VLOOKUP(X20,[3]Campos!$D$66:$E$67,2,FALSE)</f>
        <v>0.15</v>
      </c>
      <c r="Z20" s="195">
        <v>0.4</v>
      </c>
      <c r="AA20" s="195">
        <v>0</v>
      </c>
      <c r="AB20" s="17" t="s">
        <v>42</v>
      </c>
      <c r="AC20" s="17" t="s">
        <v>95</v>
      </c>
      <c r="AD20" s="59" t="s">
        <v>98</v>
      </c>
      <c r="AE20" s="72" t="s">
        <v>140</v>
      </c>
      <c r="AF20" s="189">
        <v>0.36</v>
      </c>
      <c r="AG20" s="74" t="str">
        <f t="shared" si="0"/>
        <v>Mayor</v>
      </c>
      <c r="AH20" s="190">
        <v>0.8</v>
      </c>
      <c r="AI20" s="191">
        <v>0.48</v>
      </c>
      <c r="AJ20" s="77"/>
      <c r="AK20" s="76" t="s">
        <v>143</v>
      </c>
      <c r="AL20" s="184" t="s">
        <v>85</v>
      </c>
      <c r="AM20" s="185" t="s">
        <v>436</v>
      </c>
      <c r="AN20" s="79" t="s">
        <v>437</v>
      </c>
      <c r="AO20" s="79" t="s">
        <v>438</v>
      </c>
      <c r="AP20" s="177" t="s">
        <v>46</v>
      </c>
      <c r="AQ20" s="186">
        <v>45292</v>
      </c>
      <c r="AR20" s="186">
        <v>45638</v>
      </c>
      <c r="AS20" s="59" t="s">
        <v>370</v>
      </c>
      <c r="AT20" s="59" t="s">
        <v>371</v>
      </c>
      <c r="AU20" s="79" t="s">
        <v>438</v>
      </c>
      <c r="AV20" s="60" t="s">
        <v>396</v>
      </c>
      <c r="AW20" s="59" t="s">
        <v>439</v>
      </c>
      <c r="BA20" s="27"/>
    </row>
    <row r="21" spans="1:55" s="26" customFormat="1" ht="122.25" customHeight="1" x14ac:dyDescent="0.35">
      <c r="A21" s="337" t="s">
        <v>488</v>
      </c>
      <c r="B21" s="334" t="s">
        <v>48</v>
      </c>
      <c r="C21" s="334" t="s">
        <v>440</v>
      </c>
      <c r="D21" s="316" t="s">
        <v>57</v>
      </c>
      <c r="E21" s="316" t="s">
        <v>57</v>
      </c>
      <c r="F21" s="316" t="s">
        <v>441</v>
      </c>
      <c r="G21" s="316" t="s">
        <v>442</v>
      </c>
      <c r="H21" s="334" t="s">
        <v>168</v>
      </c>
      <c r="I21" s="316" t="s">
        <v>68</v>
      </c>
      <c r="J21" s="334" t="s">
        <v>157</v>
      </c>
      <c r="K21" s="334" t="s">
        <v>157</v>
      </c>
      <c r="L21" s="334" t="s">
        <v>362</v>
      </c>
      <c r="M21" s="316" t="s">
        <v>157</v>
      </c>
      <c r="N21" s="324" t="s">
        <v>443</v>
      </c>
      <c r="O21" s="324" t="s">
        <v>364</v>
      </c>
      <c r="P21" s="324" t="s">
        <v>74</v>
      </c>
      <c r="Q21" s="324" t="s">
        <v>402</v>
      </c>
      <c r="R21" s="324" t="s">
        <v>138</v>
      </c>
      <c r="S21" s="326" t="s">
        <v>147</v>
      </c>
      <c r="T21" s="312" t="s">
        <v>142</v>
      </c>
      <c r="U21" s="180" t="s">
        <v>444</v>
      </c>
      <c r="V21" s="181" t="s">
        <v>445</v>
      </c>
      <c r="W21" s="181">
        <v>0.15</v>
      </c>
      <c r="X21" s="59" t="s">
        <v>41</v>
      </c>
      <c r="Y21" s="59">
        <f>VLOOKUP(X21,[3]Campos!$D$66:$E$67,2,FALSE)</f>
        <v>0.15</v>
      </c>
      <c r="Z21" s="196">
        <v>0.3</v>
      </c>
      <c r="AA21" s="195">
        <v>0</v>
      </c>
      <c r="AB21" s="17" t="s">
        <v>42</v>
      </c>
      <c r="AC21" s="17" t="s">
        <v>95</v>
      </c>
      <c r="AD21" s="59" t="s">
        <v>98</v>
      </c>
      <c r="AE21" s="72" t="s">
        <v>139</v>
      </c>
      <c r="AF21" s="189">
        <v>0.6</v>
      </c>
      <c r="AG21" s="74" t="str">
        <f t="shared" si="0"/>
        <v>Catastrófico</v>
      </c>
      <c r="AH21" s="190">
        <v>1</v>
      </c>
      <c r="AI21" s="191">
        <v>0.56000000000000005</v>
      </c>
      <c r="AJ21" s="77"/>
      <c r="AK21" s="76" t="s">
        <v>142</v>
      </c>
      <c r="AL21" s="184" t="s">
        <v>85</v>
      </c>
      <c r="AM21" s="185" t="s">
        <v>446</v>
      </c>
      <c r="AN21" s="197" t="s">
        <v>447</v>
      </c>
      <c r="AO21" s="74" t="s">
        <v>448</v>
      </c>
      <c r="AP21" s="177" t="s">
        <v>46</v>
      </c>
      <c r="AQ21" s="186">
        <v>45292</v>
      </c>
      <c r="AR21" s="186">
        <v>45638</v>
      </c>
      <c r="AS21" s="59" t="s">
        <v>370</v>
      </c>
      <c r="AT21" s="59" t="s">
        <v>371</v>
      </c>
      <c r="AU21" s="59" t="s">
        <v>449</v>
      </c>
      <c r="AV21" s="60" t="s">
        <v>396</v>
      </c>
      <c r="AW21" s="59" t="s">
        <v>450</v>
      </c>
      <c r="BA21" s="27"/>
    </row>
    <row r="22" spans="1:55" s="26" customFormat="1" ht="90" customHeight="1" x14ac:dyDescent="0.35">
      <c r="A22" s="338"/>
      <c r="B22" s="335"/>
      <c r="C22" s="335"/>
      <c r="D22" s="332"/>
      <c r="E22" s="332"/>
      <c r="F22" s="332"/>
      <c r="G22" s="332"/>
      <c r="H22" s="335"/>
      <c r="I22" s="332"/>
      <c r="J22" s="335"/>
      <c r="K22" s="335"/>
      <c r="L22" s="335"/>
      <c r="M22" s="332"/>
      <c r="N22" s="333"/>
      <c r="O22" s="333"/>
      <c r="P22" s="333"/>
      <c r="Q22" s="333"/>
      <c r="R22" s="333"/>
      <c r="S22" s="327"/>
      <c r="T22" s="329"/>
      <c r="U22" s="180" t="s">
        <v>451</v>
      </c>
      <c r="V22" s="181" t="s">
        <v>445</v>
      </c>
      <c r="W22" s="181">
        <v>0.15</v>
      </c>
      <c r="X22" s="59" t="s">
        <v>41</v>
      </c>
      <c r="Y22" s="59">
        <f>VLOOKUP(X22,[3]Campos!$D$66:$E$67,2,FALSE)</f>
        <v>0.15</v>
      </c>
      <c r="Z22" s="196">
        <v>0.3</v>
      </c>
      <c r="AA22" s="195">
        <v>0</v>
      </c>
      <c r="AB22" s="17" t="s">
        <v>42</v>
      </c>
      <c r="AC22" s="17" t="s">
        <v>95</v>
      </c>
      <c r="AD22" s="59" t="s">
        <v>98</v>
      </c>
      <c r="AE22" s="72" t="s">
        <v>140</v>
      </c>
      <c r="AF22" s="189">
        <v>0.6</v>
      </c>
      <c r="AG22" s="74" t="s">
        <v>147</v>
      </c>
      <c r="AH22" s="77" t="e">
        <f>+VLOOKUP(AG22,[4]Campos!$Q$32:$R$39,2,FALSE)</f>
        <v>#N/A</v>
      </c>
      <c r="AI22" s="198">
        <v>0.39200000000000002</v>
      </c>
      <c r="AJ22" s="77"/>
      <c r="AK22" s="76" t="s">
        <v>142</v>
      </c>
      <c r="AL22" s="184" t="s">
        <v>85</v>
      </c>
      <c r="AM22" s="185" t="s">
        <v>452</v>
      </c>
      <c r="AN22" s="197" t="s">
        <v>453</v>
      </c>
      <c r="AO22" s="74" t="s">
        <v>448</v>
      </c>
      <c r="AP22" s="177" t="s">
        <v>46</v>
      </c>
      <c r="AQ22" s="186">
        <v>45292</v>
      </c>
      <c r="AR22" s="186">
        <v>45638</v>
      </c>
      <c r="AS22" s="59" t="s">
        <v>370</v>
      </c>
      <c r="AT22" s="59" t="s">
        <v>371</v>
      </c>
      <c r="AU22" s="59" t="s">
        <v>449</v>
      </c>
      <c r="AV22" s="60" t="s">
        <v>396</v>
      </c>
      <c r="AW22" s="59" t="s">
        <v>450</v>
      </c>
      <c r="BA22" s="27"/>
    </row>
    <row r="23" spans="1:55" s="26" customFormat="1" ht="80.25" customHeight="1" x14ac:dyDescent="0.35">
      <c r="A23" s="338"/>
      <c r="B23" s="335"/>
      <c r="C23" s="335"/>
      <c r="D23" s="332"/>
      <c r="E23" s="332"/>
      <c r="F23" s="332"/>
      <c r="G23" s="332"/>
      <c r="H23" s="335"/>
      <c r="I23" s="332"/>
      <c r="J23" s="335"/>
      <c r="K23" s="335"/>
      <c r="L23" s="335"/>
      <c r="M23" s="332"/>
      <c r="N23" s="333"/>
      <c r="O23" s="333"/>
      <c r="P23" s="333"/>
      <c r="Q23" s="333"/>
      <c r="R23" s="333"/>
      <c r="S23" s="327"/>
      <c r="T23" s="329"/>
      <c r="U23" s="180" t="s">
        <v>454</v>
      </c>
      <c r="V23" s="181" t="s">
        <v>445</v>
      </c>
      <c r="W23" s="181">
        <v>0.15</v>
      </c>
      <c r="X23" s="59" t="s">
        <v>41</v>
      </c>
      <c r="Y23" s="59">
        <f>VLOOKUP(X23,[3]Campos!$D$66:$E$67,2,FALSE)</f>
        <v>0.15</v>
      </c>
      <c r="Z23" s="196">
        <v>0.3</v>
      </c>
      <c r="AA23" s="195">
        <v>0</v>
      </c>
      <c r="AB23" s="17" t="s">
        <v>42</v>
      </c>
      <c r="AC23" s="17" t="s">
        <v>95</v>
      </c>
      <c r="AD23" s="59" t="s">
        <v>98</v>
      </c>
      <c r="AE23" s="72" t="s">
        <v>140</v>
      </c>
      <c r="AF23" s="189">
        <v>0.6</v>
      </c>
      <c r="AG23" s="74" t="s">
        <v>147</v>
      </c>
      <c r="AH23" s="77" t="e">
        <f>+VLOOKUP(AG23,[4]Campos!$Q$32:$R$39,2,FALSE)</f>
        <v>#N/A</v>
      </c>
      <c r="AI23" s="198">
        <v>0.27439999999999998</v>
      </c>
      <c r="AJ23" s="77"/>
      <c r="AK23" s="76" t="s">
        <v>142</v>
      </c>
      <c r="AL23" s="184" t="s">
        <v>85</v>
      </c>
      <c r="AM23" s="185" t="s">
        <v>455</v>
      </c>
      <c r="AN23" s="79" t="s">
        <v>456</v>
      </c>
      <c r="AO23" s="197" t="s">
        <v>457</v>
      </c>
      <c r="AP23" s="177" t="s">
        <v>46</v>
      </c>
      <c r="AQ23" s="186">
        <v>45292</v>
      </c>
      <c r="AR23" s="186">
        <v>45638</v>
      </c>
      <c r="AS23" s="59" t="s">
        <v>370</v>
      </c>
      <c r="AT23" s="59" t="s">
        <v>371</v>
      </c>
      <c r="AU23" s="59" t="s">
        <v>449</v>
      </c>
      <c r="AV23" s="60" t="s">
        <v>396</v>
      </c>
      <c r="AW23" s="59" t="s">
        <v>450</v>
      </c>
      <c r="BA23" s="27"/>
    </row>
    <row r="24" spans="1:55" s="26" customFormat="1" ht="78" customHeight="1" x14ac:dyDescent="0.35">
      <c r="A24" s="338"/>
      <c r="B24" s="335"/>
      <c r="C24" s="335"/>
      <c r="D24" s="332"/>
      <c r="E24" s="332"/>
      <c r="F24" s="332"/>
      <c r="G24" s="332"/>
      <c r="H24" s="335"/>
      <c r="I24" s="332"/>
      <c r="J24" s="335"/>
      <c r="K24" s="335"/>
      <c r="L24" s="335"/>
      <c r="M24" s="332"/>
      <c r="N24" s="333"/>
      <c r="O24" s="333"/>
      <c r="P24" s="333"/>
      <c r="Q24" s="333"/>
      <c r="R24" s="333"/>
      <c r="S24" s="327"/>
      <c r="T24" s="329"/>
      <c r="U24" s="192" t="s">
        <v>458</v>
      </c>
      <c r="V24" s="330" t="s">
        <v>445</v>
      </c>
      <c r="W24" s="330">
        <v>0.15</v>
      </c>
      <c r="X24" s="316" t="s">
        <v>41</v>
      </c>
      <c r="Y24" s="316">
        <f>VLOOKUP(X24,[3]Campos!$D$66:$E$67,2,FALSE)</f>
        <v>0.15</v>
      </c>
      <c r="Z24" s="318">
        <v>0.3</v>
      </c>
      <c r="AA24" s="320">
        <v>0</v>
      </c>
      <c r="AB24" s="322" t="s">
        <v>42</v>
      </c>
      <c r="AC24" s="322" t="s">
        <v>95</v>
      </c>
      <c r="AD24" s="316" t="s">
        <v>98</v>
      </c>
      <c r="AE24" s="324" t="s">
        <v>141</v>
      </c>
      <c r="AF24" s="189">
        <v>0.6</v>
      </c>
      <c r="AG24" s="308" t="s">
        <v>147</v>
      </c>
      <c r="AH24" s="77" t="e">
        <f>+VLOOKUP(AG24,[4]Campos!$Q$32:$R$39,2,FALSE)</f>
        <v>#N/A</v>
      </c>
      <c r="AI24" s="310">
        <v>0.19209999999999999</v>
      </c>
      <c r="AJ24" s="77"/>
      <c r="AK24" s="312" t="s">
        <v>142</v>
      </c>
      <c r="AL24" s="314" t="s">
        <v>85</v>
      </c>
      <c r="AM24" s="185" t="s">
        <v>459</v>
      </c>
      <c r="AN24" s="316" t="s">
        <v>460</v>
      </c>
      <c r="AO24" s="197" t="s">
        <v>461</v>
      </c>
      <c r="AP24" s="177" t="s">
        <v>46</v>
      </c>
      <c r="AQ24" s="186">
        <v>45292</v>
      </c>
      <c r="AR24" s="186">
        <v>45638</v>
      </c>
      <c r="AS24" s="59" t="s">
        <v>370</v>
      </c>
      <c r="AT24" s="59" t="s">
        <v>371</v>
      </c>
      <c r="AU24" s="59" t="s">
        <v>449</v>
      </c>
      <c r="AV24" s="60" t="s">
        <v>396</v>
      </c>
      <c r="AW24" s="59" t="s">
        <v>450</v>
      </c>
      <c r="BA24" s="27"/>
    </row>
    <row r="25" spans="1:55" s="26" customFormat="1" ht="78" customHeight="1" x14ac:dyDescent="0.35">
      <c r="A25" s="338"/>
      <c r="B25" s="335"/>
      <c r="C25" s="335"/>
      <c r="D25" s="332"/>
      <c r="E25" s="332"/>
      <c r="F25" s="332"/>
      <c r="G25" s="332"/>
      <c r="H25" s="335"/>
      <c r="I25" s="332"/>
      <c r="J25" s="335"/>
      <c r="K25" s="335"/>
      <c r="L25" s="335"/>
      <c r="M25" s="332"/>
      <c r="N25" s="333"/>
      <c r="O25" s="333"/>
      <c r="P25" s="333"/>
      <c r="Q25" s="333"/>
      <c r="R25" s="333"/>
      <c r="S25" s="327"/>
      <c r="T25" s="329"/>
      <c r="U25" s="193"/>
      <c r="V25" s="331"/>
      <c r="W25" s="331"/>
      <c r="X25" s="317"/>
      <c r="Y25" s="317"/>
      <c r="Z25" s="319"/>
      <c r="AA25" s="321"/>
      <c r="AB25" s="323"/>
      <c r="AC25" s="323"/>
      <c r="AD25" s="317"/>
      <c r="AE25" s="325"/>
      <c r="AF25" s="189"/>
      <c r="AG25" s="309"/>
      <c r="AH25" s="77"/>
      <c r="AI25" s="311"/>
      <c r="AJ25" s="77"/>
      <c r="AK25" s="313"/>
      <c r="AL25" s="315"/>
      <c r="AM25" s="185" t="s">
        <v>459</v>
      </c>
      <c r="AN25" s="317"/>
      <c r="AO25" s="197" t="s">
        <v>461</v>
      </c>
      <c r="AP25" s="177" t="s">
        <v>46</v>
      </c>
      <c r="AQ25" s="186">
        <v>45292</v>
      </c>
      <c r="AR25" s="186">
        <v>45638</v>
      </c>
      <c r="AS25" s="59" t="s">
        <v>370</v>
      </c>
      <c r="AT25" s="59" t="s">
        <v>371</v>
      </c>
      <c r="AU25" s="59" t="s">
        <v>449</v>
      </c>
      <c r="AV25" s="60" t="s">
        <v>396</v>
      </c>
      <c r="AW25" s="59" t="s">
        <v>450</v>
      </c>
      <c r="BA25" s="27"/>
    </row>
    <row r="26" spans="1:55" s="26" customFormat="1" ht="88.5" customHeight="1" x14ac:dyDescent="0.35">
      <c r="A26" s="338"/>
      <c r="B26" s="335"/>
      <c r="C26" s="335"/>
      <c r="D26" s="332"/>
      <c r="E26" s="332"/>
      <c r="F26" s="332"/>
      <c r="G26" s="332"/>
      <c r="H26" s="335"/>
      <c r="I26" s="332"/>
      <c r="J26" s="335"/>
      <c r="K26" s="335"/>
      <c r="L26" s="335"/>
      <c r="M26" s="332"/>
      <c r="N26" s="333"/>
      <c r="O26" s="333"/>
      <c r="P26" s="333"/>
      <c r="Q26" s="333"/>
      <c r="R26" s="333"/>
      <c r="S26" s="327"/>
      <c r="T26" s="329"/>
      <c r="U26" s="180" t="s">
        <v>462</v>
      </c>
      <c r="V26" s="181" t="s">
        <v>445</v>
      </c>
      <c r="W26" s="181">
        <v>0.15</v>
      </c>
      <c r="X26" s="59" t="s">
        <v>41</v>
      </c>
      <c r="Y26" s="59">
        <f>VLOOKUP(X26,[3]Campos!$D$66:$E$67,2,FALSE)</f>
        <v>0.15</v>
      </c>
      <c r="Z26" s="196">
        <v>0.3</v>
      </c>
      <c r="AA26" s="195">
        <v>0</v>
      </c>
      <c r="AB26" s="17" t="s">
        <v>42</v>
      </c>
      <c r="AC26" s="17" t="s">
        <v>95</v>
      </c>
      <c r="AD26" s="59" t="s">
        <v>98</v>
      </c>
      <c r="AE26" s="72" t="s">
        <v>141</v>
      </c>
      <c r="AF26" s="189">
        <v>0.6</v>
      </c>
      <c r="AG26" s="74" t="s">
        <v>147</v>
      </c>
      <c r="AH26" s="77" t="e">
        <f>+VLOOKUP(AG26,[4]Campos!$Q$32:$R$39,2,FALSE)</f>
        <v>#N/A</v>
      </c>
      <c r="AI26" s="198">
        <v>0.13450000000000001</v>
      </c>
      <c r="AJ26" s="77"/>
      <c r="AK26" s="76" t="s">
        <v>142</v>
      </c>
      <c r="AL26" s="184" t="s">
        <v>85</v>
      </c>
      <c r="AM26" s="185" t="s">
        <v>463</v>
      </c>
      <c r="AN26" s="197" t="s">
        <v>464</v>
      </c>
      <c r="AO26" s="197" t="s">
        <v>465</v>
      </c>
      <c r="AP26" s="177" t="s">
        <v>46</v>
      </c>
      <c r="AQ26" s="186">
        <v>45292</v>
      </c>
      <c r="AR26" s="186">
        <v>45638</v>
      </c>
      <c r="AS26" s="59" t="s">
        <v>370</v>
      </c>
      <c r="AT26" s="59" t="s">
        <v>371</v>
      </c>
      <c r="AU26" s="59" t="s">
        <v>449</v>
      </c>
      <c r="AV26" s="60" t="s">
        <v>396</v>
      </c>
      <c r="AW26" s="59" t="s">
        <v>450</v>
      </c>
      <c r="BA26" s="27"/>
    </row>
    <row r="27" spans="1:55" s="26" customFormat="1" ht="102.75" customHeight="1" x14ac:dyDescent="0.35">
      <c r="A27" s="338"/>
      <c r="B27" s="335"/>
      <c r="C27" s="335"/>
      <c r="D27" s="332"/>
      <c r="E27" s="332"/>
      <c r="F27" s="332"/>
      <c r="G27" s="332"/>
      <c r="H27" s="335"/>
      <c r="I27" s="332"/>
      <c r="J27" s="335"/>
      <c r="K27" s="335"/>
      <c r="L27" s="335"/>
      <c r="M27" s="332"/>
      <c r="N27" s="333"/>
      <c r="O27" s="333"/>
      <c r="P27" s="333"/>
      <c r="Q27" s="333"/>
      <c r="R27" s="333"/>
      <c r="S27" s="327"/>
      <c r="T27" s="329"/>
      <c r="U27" s="180" t="s">
        <v>466</v>
      </c>
      <c r="V27" s="181" t="s">
        <v>445</v>
      </c>
      <c r="W27" s="181">
        <v>0.15</v>
      </c>
      <c r="X27" s="59" t="s">
        <v>41</v>
      </c>
      <c r="Y27" s="59">
        <f>VLOOKUP(X27,[3]Campos!$D$66:$E$67,2,FALSE)</f>
        <v>0.15</v>
      </c>
      <c r="Z27" s="196">
        <v>0.3</v>
      </c>
      <c r="AA27" s="195">
        <v>0</v>
      </c>
      <c r="AB27" s="17" t="s">
        <v>42</v>
      </c>
      <c r="AC27" s="17" t="s">
        <v>95</v>
      </c>
      <c r="AD27" s="59" t="s">
        <v>98</v>
      </c>
      <c r="AE27" s="72" t="s">
        <v>141</v>
      </c>
      <c r="AF27" s="189">
        <v>0.6</v>
      </c>
      <c r="AG27" s="74" t="s">
        <v>147</v>
      </c>
      <c r="AH27" s="77" t="e">
        <f>+VLOOKUP(AG27,[4]Campos!$Q$32:$R$39,2,FALSE)</f>
        <v>#N/A</v>
      </c>
      <c r="AI27" s="198">
        <v>9.4100000000000003E-2</v>
      </c>
      <c r="AJ27" s="77"/>
      <c r="AK27" s="76" t="s">
        <v>142</v>
      </c>
      <c r="AL27" s="184" t="s">
        <v>85</v>
      </c>
      <c r="AM27" s="185" t="s">
        <v>467</v>
      </c>
      <c r="AN27" s="197" t="s">
        <v>468</v>
      </c>
      <c r="AO27" s="197" t="s">
        <v>461</v>
      </c>
      <c r="AP27" s="177" t="s">
        <v>46</v>
      </c>
      <c r="AQ27" s="186">
        <v>45292</v>
      </c>
      <c r="AR27" s="186">
        <v>45638</v>
      </c>
      <c r="AS27" s="59" t="s">
        <v>370</v>
      </c>
      <c r="AT27" s="59" t="s">
        <v>371</v>
      </c>
      <c r="AU27" s="59" t="s">
        <v>449</v>
      </c>
      <c r="AV27" s="60" t="s">
        <v>396</v>
      </c>
      <c r="AW27" s="59" t="s">
        <v>450</v>
      </c>
      <c r="BA27" s="27"/>
    </row>
    <row r="28" spans="1:55" s="26" customFormat="1" ht="87.75" customHeight="1" x14ac:dyDescent="0.35">
      <c r="A28" s="338"/>
      <c r="B28" s="335"/>
      <c r="C28" s="335"/>
      <c r="D28" s="332"/>
      <c r="E28" s="332"/>
      <c r="F28" s="332"/>
      <c r="G28" s="332"/>
      <c r="H28" s="335"/>
      <c r="I28" s="332"/>
      <c r="J28" s="335"/>
      <c r="K28" s="335"/>
      <c r="L28" s="335"/>
      <c r="M28" s="332"/>
      <c r="N28" s="333"/>
      <c r="O28" s="333"/>
      <c r="P28" s="333"/>
      <c r="Q28" s="333"/>
      <c r="R28" s="333"/>
      <c r="S28" s="327"/>
      <c r="T28" s="329"/>
      <c r="U28" s="180" t="s">
        <v>469</v>
      </c>
      <c r="V28" s="181" t="s">
        <v>445</v>
      </c>
      <c r="W28" s="181">
        <v>0.15</v>
      </c>
      <c r="X28" s="59" t="s">
        <v>41</v>
      </c>
      <c r="Y28" s="59">
        <f>VLOOKUP(X28,[3]Campos!$D$66:$E$67,2,FALSE)</f>
        <v>0.15</v>
      </c>
      <c r="Z28" s="196">
        <v>0.3</v>
      </c>
      <c r="AA28" s="195">
        <v>0</v>
      </c>
      <c r="AB28" s="17" t="s">
        <v>42</v>
      </c>
      <c r="AC28" s="17" t="s">
        <v>95</v>
      </c>
      <c r="AD28" s="59" t="s">
        <v>98</v>
      </c>
      <c r="AE28" s="72" t="s">
        <v>141</v>
      </c>
      <c r="AF28" s="189">
        <v>0.6</v>
      </c>
      <c r="AG28" s="74" t="s">
        <v>147</v>
      </c>
      <c r="AH28" s="77" t="e">
        <f>+VLOOKUP(AG28,[4]Campos!$Q$32:$R$39,2,FALSE)</f>
        <v>#N/A</v>
      </c>
      <c r="AI28" s="198">
        <v>6.59E-2</v>
      </c>
      <c r="AJ28" s="77"/>
      <c r="AK28" s="76" t="s">
        <v>142</v>
      </c>
      <c r="AL28" s="184" t="s">
        <v>85</v>
      </c>
      <c r="AM28" s="185" t="s">
        <v>470</v>
      </c>
      <c r="AN28" s="197" t="s">
        <v>471</v>
      </c>
      <c r="AO28" s="197" t="s">
        <v>461</v>
      </c>
      <c r="AP28" s="177" t="s">
        <v>46</v>
      </c>
      <c r="AQ28" s="186">
        <v>45292</v>
      </c>
      <c r="AR28" s="186">
        <v>45638</v>
      </c>
      <c r="AS28" s="59" t="s">
        <v>370</v>
      </c>
      <c r="AT28" s="59" t="s">
        <v>371</v>
      </c>
      <c r="AU28" s="59" t="s">
        <v>449</v>
      </c>
      <c r="AV28" s="60" t="s">
        <v>396</v>
      </c>
      <c r="AW28" s="59" t="s">
        <v>450</v>
      </c>
      <c r="BA28" s="27"/>
    </row>
    <row r="29" spans="1:55" s="26" customFormat="1" ht="117.75" customHeight="1" x14ac:dyDescent="0.35">
      <c r="A29" s="338"/>
      <c r="B29" s="335"/>
      <c r="C29" s="335"/>
      <c r="D29" s="332"/>
      <c r="E29" s="332"/>
      <c r="F29" s="332"/>
      <c r="G29" s="332"/>
      <c r="H29" s="335"/>
      <c r="I29" s="332"/>
      <c r="J29" s="335"/>
      <c r="K29" s="335"/>
      <c r="L29" s="335"/>
      <c r="M29" s="332"/>
      <c r="N29" s="333"/>
      <c r="O29" s="333"/>
      <c r="P29" s="333"/>
      <c r="Q29" s="333"/>
      <c r="R29" s="333"/>
      <c r="S29" s="327"/>
      <c r="T29" s="329"/>
      <c r="U29" s="180" t="s">
        <v>472</v>
      </c>
      <c r="V29" s="181" t="s">
        <v>445</v>
      </c>
      <c r="W29" s="181">
        <v>0.15</v>
      </c>
      <c r="X29" s="59" t="s">
        <v>41</v>
      </c>
      <c r="Y29" s="59">
        <f>VLOOKUP(X29,[3]Campos!$D$66:$E$67,2,FALSE)</f>
        <v>0.15</v>
      </c>
      <c r="Z29" s="196">
        <v>0.3</v>
      </c>
      <c r="AA29" s="195">
        <v>0</v>
      </c>
      <c r="AB29" s="17" t="s">
        <v>42</v>
      </c>
      <c r="AC29" s="17" t="s">
        <v>95</v>
      </c>
      <c r="AD29" s="59" t="s">
        <v>98</v>
      </c>
      <c r="AE29" s="72" t="s">
        <v>141</v>
      </c>
      <c r="AF29" s="189">
        <v>0.6</v>
      </c>
      <c r="AG29" s="74" t="s">
        <v>147</v>
      </c>
      <c r="AH29" s="77" t="e">
        <f>+VLOOKUP(AG29,[4]Campos!$Q$32:$R$39,2,FALSE)</f>
        <v>#N/A</v>
      </c>
      <c r="AI29" s="198">
        <v>4.6100000000000002E-2</v>
      </c>
      <c r="AJ29" s="77"/>
      <c r="AK29" s="76" t="s">
        <v>142</v>
      </c>
      <c r="AL29" s="184" t="s">
        <v>85</v>
      </c>
      <c r="AM29" s="185" t="s">
        <v>473</v>
      </c>
      <c r="AN29" s="197" t="s">
        <v>474</v>
      </c>
      <c r="AO29" s="197" t="s">
        <v>475</v>
      </c>
      <c r="AP29" s="177" t="s">
        <v>46</v>
      </c>
      <c r="AQ29" s="186">
        <v>45292</v>
      </c>
      <c r="AR29" s="186">
        <v>45638</v>
      </c>
      <c r="AS29" s="59" t="s">
        <v>370</v>
      </c>
      <c r="AT29" s="59" t="s">
        <v>371</v>
      </c>
      <c r="AU29" s="59" t="s">
        <v>449</v>
      </c>
      <c r="AV29" s="60" t="s">
        <v>396</v>
      </c>
      <c r="AW29" s="59" t="s">
        <v>450</v>
      </c>
      <c r="BA29" s="27"/>
    </row>
    <row r="30" spans="1:55" s="26" customFormat="1" ht="100.5" customHeight="1" x14ac:dyDescent="0.35">
      <c r="A30" s="339"/>
      <c r="B30" s="336"/>
      <c r="C30" s="336"/>
      <c r="D30" s="317"/>
      <c r="E30" s="317"/>
      <c r="F30" s="317"/>
      <c r="G30" s="317"/>
      <c r="H30" s="336"/>
      <c r="I30" s="317"/>
      <c r="J30" s="336"/>
      <c r="K30" s="336"/>
      <c r="L30" s="336"/>
      <c r="M30" s="317"/>
      <c r="N30" s="325"/>
      <c r="O30" s="325"/>
      <c r="P30" s="325"/>
      <c r="Q30" s="325"/>
      <c r="R30" s="325"/>
      <c r="S30" s="328"/>
      <c r="T30" s="313"/>
      <c r="U30" s="180" t="s">
        <v>476</v>
      </c>
      <c r="V30" s="181" t="s">
        <v>445</v>
      </c>
      <c r="W30" s="181">
        <v>0.15</v>
      </c>
      <c r="X30" s="59" t="s">
        <v>41</v>
      </c>
      <c r="Y30" s="59">
        <f>VLOOKUP(X30,[3]Campos!$D$66:$E$67,2,FALSE)</f>
        <v>0.15</v>
      </c>
      <c r="Z30" s="196">
        <v>0.3</v>
      </c>
      <c r="AA30" s="195">
        <v>0</v>
      </c>
      <c r="AB30" s="17" t="s">
        <v>42</v>
      </c>
      <c r="AC30" s="17" t="s">
        <v>95</v>
      </c>
      <c r="AD30" s="59" t="s">
        <v>98</v>
      </c>
      <c r="AE30" s="72" t="s">
        <v>141</v>
      </c>
      <c r="AF30" s="189">
        <v>0.6</v>
      </c>
      <c r="AG30" s="74" t="s">
        <v>147</v>
      </c>
      <c r="AH30" s="77" t="e">
        <f>+VLOOKUP(AG30,[4]Campos!$Q$32:$R$39,2,FALSE)</f>
        <v>#N/A</v>
      </c>
      <c r="AI30" s="198">
        <v>3.2300000000000002E-2</v>
      </c>
      <c r="AJ30" s="77"/>
      <c r="AK30" s="76" t="s">
        <v>142</v>
      </c>
      <c r="AL30" s="184" t="s">
        <v>85</v>
      </c>
      <c r="AM30" s="185" t="s">
        <v>477</v>
      </c>
      <c r="AN30" s="197" t="s">
        <v>478</v>
      </c>
      <c r="AO30" s="197" t="s">
        <v>479</v>
      </c>
      <c r="AP30" s="177" t="s">
        <v>46</v>
      </c>
      <c r="AQ30" s="186">
        <v>45292</v>
      </c>
      <c r="AR30" s="186">
        <v>45638</v>
      </c>
      <c r="AS30" s="59" t="s">
        <v>370</v>
      </c>
      <c r="AT30" s="59" t="s">
        <v>371</v>
      </c>
      <c r="AU30" s="59" t="s">
        <v>449</v>
      </c>
      <c r="AV30" s="60" t="s">
        <v>396</v>
      </c>
      <c r="AW30" s="59" t="s">
        <v>450</v>
      </c>
      <c r="BA30" s="27"/>
    </row>
    <row r="31" spans="1:55" ht="14.5" x14ac:dyDescent="0.35">
      <c r="AL31" s="29"/>
    </row>
    <row r="32" spans="1:55" customFormat="1" ht="20.149999999999999" customHeight="1" x14ac:dyDescent="0.35">
      <c r="A32" s="15"/>
      <c r="B32" s="15"/>
      <c r="C32" s="15"/>
      <c r="D32" s="15"/>
      <c r="E32" s="15"/>
      <c r="F32" s="15"/>
      <c r="G32" s="15"/>
      <c r="H32" s="15"/>
      <c r="I32" s="15"/>
      <c r="J32" s="15"/>
      <c r="K32" s="15"/>
      <c r="L32" s="15"/>
      <c r="M32" s="15"/>
      <c r="N32" s="15"/>
      <c r="O32" s="15"/>
      <c r="P32" s="15"/>
      <c r="Q32" s="15"/>
      <c r="R32" s="25"/>
      <c r="S32" s="25"/>
      <c r="T32" s="25"/>
      <c r="U32" s="25"/>
      <c r="V32" s="25"/>
      <c r="W32" s="25"/>
      <c r="X32" s="25"/>
      <c r="Y32" s="25"/>
      <c r="Z32" s="25"/>
      <c r="AA32" s="25"/>
      <c r="AB32" s="25"/>
      <c r="AC32" s="25"/>
      <c r="AD32" s="25"/>
      <c r="AE32" s="25"/>
      <c r="AF32" s="25"/>
      <c r="AG32" s="25"/>
      <c r="AH32" s="25"/>
      <c r="AI32" s="25"/>
      <c r="AJ32" s="25"/>
      <c r="AK32" s="25"/>
      <c r="AL32" s="25"/>
      <c r="AM32" s="29"/>
      <c r="AN32" s="5"/>
      <c r="AO32" s="5"/>
      <c r="AP32" s="5"/>
      <c r="AQ32" s="5"/>
      <c r="AR32" s="5"/>
      <c r="AS32" s="5"/>
      <c r="AT32" s="5"/>
      <c r="AU32" s="5"/>
      <c r="AV32" s="5"/>
      <c r="AW32" s="5"/>
      <c r="AX32" s="5"/>
      <c r="AY32" s="5"/>
      <c r="AZ32" s="5"/>
      <c r="BA32" s="5"/>
      <c r="BB32" s="5"/>
      <c r="BC32" s="5"/>
    </row>
  </sheetData>
  <sheetProtection formatCells="0" insertRows="0" deleteRows="0"/>
  <mergeCells count="127">
    <mergeCell ref="C1:L1"/>
    <mergeCell ref="C2:L3"/>
    <mergeCell ref="U4:AD4"/>
    <mergeCell ref="A5:AK5"/>
    <mergeCell ref="A6:Q8"/>
    <mergeCell ref="R6:T8"/>
    <mergeCell ref="U6:AD8"/>
    <mergeCell ref="AE6:AK8"/>
    <mergeCell ref="G9:G10"/>
    <mergeCell ref="H9:H10"/>
    <mergeCell ref="I9:I10"/>
    <mergeCell ref="J9:J10"/>
    <mergeCell ref="K9:K10"/>
    <mergeCell ref="L9:L10"/>
    <mergeCell ref="A9:A10"/>
    <mergeCell ref="B9:B10"/>
    <mergeCell ref="C9:C10"/>
    <mergeCell ref="D9:D10"/>
    <mergeCell ref="E9:E10"/>
    <mergeCell ref="F9:F10"/>
    <mergeCell ref="T9:T10"/>
    <mergeCell ref="U9:U10"/>
    <mergeCell ref="V9:AD9"/>
    <mergeCell ref="AE9:AE10"/>
    <mergeCell ref="AF9:AF10"/>
    <mergeCell ref="AG9:AG10"/>
    <mergeCell ref="M9:N9"/>
    <mergeCell ref="O9:O10"/>
    <mergeCell ref="P9:P10"/>
    <mergeCell ref="Q9:Q10"/>
    <mergeCell ref="R9:R10"/>
    <mergeCell ref="S9:S10"/>
    <mergeCell ref="AW9:AW11"/>
    <mergeCell ref="AL10:AL11"/>
    <mergeCell ref="AM10:AM11"/>
    <mergeCell ref="AN10:AN11"/>
    <mergeCell ref="AO10:AO11"/>
    <mergeCell ref="AQ10:AQ11"/>
    <mergeCell ref="AR10:AR11"/>
    <mergeCell ref="AS10:AS11"/>
    <mergeCell ref="AH9:AH10"/>
    <mergeCell ref="AI9:AI10"/>
    <mergeCell ref="AJ9:AJ10"/>
    <mergeCell ref="AK9:AK10"/>
    <mergeCell ref="AL9:AR9"/>
    <mergeCell ref="AS9:AV9"/>
    <mergeCell ref="I17:I18"/>
    <mergeCell ref="J17:J18"/>
    <mergeCell ref="K17:K18"/>
    <mergeCell ref="L17:L18"/>
    <mergeCell ref="A17:A18"/>
    <mergeCell ref="B17:B18"/>
    <mergeCell ref="C17:C18"/>
    <mergeCell ref="D17:D18"/>
    <mergeCell ref="E17:E18"/>
    <mergeCell ref="F17:F18"/>
    <mergeCell ref="AW17:AW18"/>
    <mergeCell ref="A21:A30"/>
    <mergeCell ref="B21:B30"/>
    <mergeCell ref="C21:C30"/>
    <mergeCell ref="D21:D30"/>
    <mergeCell ref="E21:E30"/>
    <mergeCell ref="F21:F30"/>
    <mergeCell ref="AN17:AN18"/>
    <mergeCell ref="AO17:AO18"/>
    <mergeCell ref="AP17:AP18"/>
    <mergeCell ref="AQ17:AQ18"/>
    <mergeCell ref="AR17:AR18"/>
    <mergeCell ref="AS17:AS18"/>
    <mergeCell ref="AF17:AF18"/>
    <mergeCell ref="AG17:AG18"/>
    <mergeCell ref="AH17:AH18"/>
    <mergeCell ref="AI17:AI18"/>
    <mergeCell ref="AK17:AK18"/>
    <mergeCell ref="AL17:AL18"/>
    <mergeCell ref="Z17:Z18"/>
    <mergeCell ref="AA17:AA18"/>
    <mergeCell ref="AB17:AB18"/>
    <mergeCell ref="AC17:AC18"/>
    <mergeCell ref="AD17:AD18"/>
    <mergeCell ref="G21:G30"/>
    <mergeCell ref="H21:H30"/>
    <mergeCell ref="I21:I30"/>
    <mergeCell ref="J21:J30"/>
    <mergeCell ref="K21:K30"/>
    <mergeCell ref="L21:L30"/>
    <mergeCell ref="AT17:AT18"/>
    <mergeCell ref="AU17:AU18"/>
    <mergeCell ref="AV17:AV18"/>
    <mergeCell ref="AE17:AE18"/>
    <mergeCell ref="S17:S18"/>
    <mergeCell ref="T17:T18"/>
    <mergeCell ref="V17:V18"/>
    <mergeCell ref="W17:W18"/>
    <mergeCell ref="X17:X18"/>
    <mergeCell ref="Y17:Y18"/>
    <mergeCell ref="M17:M18"/>
    <mergeCell ref="N17:N18"/>
    <mergeCell ref="O17:O18"/>
    <mergeCell ref="P17:P18"/>
    <mergeCell ref="Q17:Q18"/>
    <mergeCell ref="R17:R18"/>
    <mergeCell ref="G17:G18"/>
    <mergeCell ref="H17:H18"/>
    <mergeCell ref="S21:S30"/>
    <mergeCell ref="T21:T30"/>
    <mergeCell ref="V24:V25"/>
    <mergeCell ref="W24:W25"/>
    <mergeCell ref="X24:X25"/>
    <mergeCell ref="Y24:Y25"/>
    <mergeCell ref="M21:M30"/>
    <mergeCell ref="N21:N30"/>
    <mergeCell ref="O21:O30"/>
    <mergeCell ref="P21:P30"/>
    <mergeCell ref="Q21:Q30"/>
    <mergeCell ref="R21:R30"/>
    <mergeCell ref="AG24:AG25"/>
    <mergeCell ref="AI24:AI25"/>
    <mergeCell ref="AK24:AK25"/>
    <mergeCell ref="AL24:AL25"/>
    <mergeCell ref="AN24:AN25"/>
    <mergeCell ref="Z24:Z25"/>
    <mergeCell ref="AA24:AA25"/>
    <mergeCell ref="AB24:AB25"/>
    <mergeCell ref="AC24:AC25"/>
    <mergeCell ref="AD24:AD25"/>
    <mergeCell ref="AE24:AE25"/>
  </mergeCells>
  <phoneticPr fontId="34" type="noConversion"/>
  <dataValidations disablePrompts="1" count="1">
    <dataValidation allowBlank="1" showErrorMessage="1" promptTitle="Lista desplegable" prompt="Seleccione una Opción" sqref="B9:B10" xr:uid="{F97814F8-2955-496B-96B6-6901442625F0}"/>
  </dataValidations>
  <pageMargins left="0.70866141732283472" right="0.70866141732283472" top="0.98425196850393704" bottom="0.74803149606299213" header="0.19685039370078741" footer="0.31496062992125984"/>
  <pageSetup scale="50" orientation="landscape" r:id="rId1"/>
  <headerFooter>
    <oddHeader>&amp;L&amp;G&amp;C
MATRIZ DE IDENTIFICACIÓN Y SEGUIMIENTO A LOS 
RIESGOS INSTITUCIONALES&amp;R]</oddHeader>
    <oddFooter>&amp;R&amp;G
&amp;9SG-FM-043.V6</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9FD2D-0B1F-4FFB-9851-FB13CE6A552F}">
  <sheetPr>
    <tabColor theme="6" tint="-0.499984740745262"/>
  </sheetPr>
  <dimension ref="A1:BF36"/>
  <sheetViews>
    <sheetView showGridLines="0" showRuler="0" showWhiteSpace="0" view="pageBreakPreview" zoomScale="55" zoomScaleNormal="10" zoomScaleSheetLayoutView="55" workbookViewId="0">
      <pane xSplit="20" ySplit="11" topLeftCell="U12" activePane="bottomRight" state="frozen"/>
      <selection pane="topRight" activeCell="U1" sqref="U1"/>
      <selection pane="bottomLeft" activeCell="A12" sqref="A12"/>
      <selection pane="bottomRight" activeCell="B14" sqref="B14:B28"/>
    </sheetView>
  </sheetViews>
  <sheetFormatPr baseColWidth="10" defaultColWidth="11.453125" defaultRowHeight="14" x14ac:dyDescent="0.3"/>
  <cols>
    <col min="1" max="1" width="16.08984375" style="25" customWidth="1"/>
    <col min="2" max="2" width="28.453125" style="25" customWidth="1"/>
    <col min="3" max="4" width="18.453125" style="25" customWidth="1"/>
    <col min="5" max="5" width="17.453125" style="25" customWidth="1"/>
    <col min="6" max="6" width="19.453125" style="25" customWidth="1"/>
    <col min="7" max="7" width="25.453125" style="25" customWidth="1"/>
    <col min="8" max="8" width="19" style="25" customWidth="1"/>
    <col min="9" max="9" width="25.7265625" style="25" customWidth="1"/>
    <col min="10" max="10" width="12.7265625" style="25" customWidth="1"/>
    <col min="11" max="12" width="11.453125" style="25"/>
    <col min="13" max="13" width="16.26953125" style="25" customWidth="1"/>
    <col min="14" max="14" width="21.26953125" style="25" customWidth="1"/>
    <col min="15" max="17" width="26.7265625" style="25" customWidth="1"/>
    <col min="18" max="18" width="10.6328125" style="25" customWidth="1"/>
    <col min="19" max="19" width="12.81640625" style="25" customWidth="1"/>
    <col min="20" max="20" width="17.90625" style="25" customWidth="1"/>
    <col min="21" max="21" width="58.90625" style="25" customWidth="1"/>
    <col min="22" max="22" width="17" style="25" customWidth="1"/>
    <col min="23" max="23" width="10.36328125" style="25" customWidth="1"/>
    <col min="24" max="24" width="15.08984375" style="25" customWidth="1"/>
    <col min="25" max="25" width="10.36328125" style="25" customWidth="1"/>
    <col min="26" max="27" width="14.08984375" style="25" customWidth="1"/>
    <col min="28" max="29" width="17" style="25" customWidth="1"/>
    <col min="30" max="30" width="16.453125" style="25" customWidth="1"/>
    <col min="31" max="31" width="10.36328125" style="25" hidden="1" customWidth="1"/>
    <col min="32" max="32" width="7.90625" style="25" hidden="1" customWidth="1"/>
    <col min="33" max="33" width="9.36328125" style="25" hidden="1" customWidth="1"/>
    <col min="34" max="34" width="5.453125" style="25" hidden="1" customWidth="1"/>
    <col min="35" max="35" width="7.26953125" style="25" customWidth="1"/>
    <col min="36" max="36" width="12.81640625" style="25" customWidth="1"/>
    <col min="37" max="37" width="15.26953125" style="25" customWidth="1"/>
    <col min="38" max="38" width="21" style="25" customWidth="1"/>
    <col min="39" max="39" width="32.90625" style="25" customWidth="1"/>
    <col min="40" max="40" width="25.90625" style="25" customWidth="1"/>
    <col min="41" max="41" width="16.26953125" style="25" customWidth="1"/>
    <col min="42" max="42" width="15.08984375" style="25" customWidth="1"/>
    <col min="43" max="43" width="11.453125" style="25"/>
    <col min="44" max="44" width="15.08984375" style="25" customWidth="1"/>
    <col min="45" max="45" width="39.453125" style="25" customWidth="1"/>
    <col min="46" max="48" width="26.453125" style="25" customWidth="1"/>
    <col min="49" max="49" width="15.453125" style="25" customWidth="1"/>
    <col min="50" max="16384" width="11.453125" style="15"/>
  </cols>
  <sheetData>
    <row r="1" spans="1:58" customFormat="1" ht="15.5" x14ac:dyDescent="0.35">
      <c r="A1" s="132"/>
      <c r="B1" s="2"/>
      <c r="C1" s="286" t="s">
        <v>130</v>
      </c>
      <c r="D1" s="286"/>
      <c r="E1" s="286"/>
      <c r="F1" s="286"/>
      <c r="G1" s="286"/>
      <c r="H1" s="286"/>
      <c r="I1" s="286"/>
      <c r="J1" s="286"/>
      <c r="K1" s="286"/>
      <c r="L1" s="286"/>
      <c r="M1" s="3" t="s">
        <v>0</v>
      </c>
      <c r="N1" s="4" t="s">
        <v>154</v>
      </c>
      <c r="O1" s="29"/>
      <c r="P1" s="29"/>
      <c r="Q1" s="29"/>
      <c r="R1" s="29"/>
      <c r="S1" s="29"/>
      <c r="T1" s="29"/>
      <c r="U1" s="29"/>
      <c r="V1" s="29"/>
      <c r="W1" s="29"/>
      <c r="X1" s="29"/>
      <c r="Y1" s="29"/>
      <c r="Z1" s="29"/>
      <c r="AA1" s="29"/>
      <c r="AB1" s="29"/>
      <c r="AC1" s="29"/>
      <c r="AD1" s="29"/>
      <c r="AE1" s="21"/>
      <c r="AF1" s="21"/>
      <c r="AG1" s="21"/>
      <c r="AH1" s="21"/>
      <c r="AI1" s="21"/>
      <c r="AJ1" s="21"/>
      <c r="AK1" s="21"/>
      <c r="AL1" s="21"/>
      <c r="AM1" s="21"/>
      <c r="AN1" s="21"/>
      <c r="AO1" s="21"/>
      <c r="AP1" s="21"/>
      <c r="AQ1" s="21"/>
      <c r="AR1" s="21"/>
      <c r="AS1" s="21"/>
      <c r="AT1" s="21"/>
      <c r="AU1" s="21"/>
      <c r="AV1" s="21"/>
      <c r="AW1" s="21"/>
    </row>
    <row r="2" spans="1:58" customFormat="1" ht="15.5" x14ac:dyDescent="0.35">
      <c r="A2" s="131"/>
      <c r="B2" s="7"/>
      <c r="C2" s="286" t="s">
        <v>136</v>
      </c>
      <c r="D2" s="286"/>
      <c r="E2" s="286"/>
      <c r="F2" s="286"/>
      <c r="G2" s="286"/>
      <c r="H2" s="286"/>
      <c r="I2" s="286"/>
      <c r="J2" s="286"/>
      <c r="K2" s="286"/>
      <c r="L2" s="286"/>
      <c r="M2" s="3" t="s">
        <v>1</v>
      </c>
      <c r="N2" s="4">
        <v>1</v>
      </c>
      <c r="O2" s="29"/>
      <c r="P2" s="29"/>
      <c r="Q2" s="29"/>
      <c r="R2" s="29"/>
      <c r="S2" s="29"/>
      <c r="T2" s="29"/>
      <c r="U2" s="29"/>
      <c r="V2" s="29"/>
      <c r="W2" s="29"/>
      <c r="X2" s="29"/>
      <c r="Y2" s="29"/>
      <c r="Z2" s="29"/>
      <c r="AA2" s="29"/>
      <c r="AB2" s="29"/>
      <c r="AC2" s="29"/>
      <c r="AD2" s="29"/>
      <c r="AE2" s="21"/>
      <c r="AF2" s="21"/>
      <c r="AG2" s="21"/>
      <c r="AH2" s="21"/>
      <c r="AI2" s="21"/>
      <c r="AJ2" s="21"/>
      <c r="AK2" s="21"/>
      <c r="AL2" s="21"/>
      <c r="AM2" s="21"/>
      <c r="AN2" s="21"/>
      <c r="AO2" s="21"/>
      <c r="AP2" s="21"/>
      <c r="AQ2" s="21"/>
      <c r="AR2" s="21"/>
      <c r="AS2" s="21"/>
      <c r="AT2" s="21"/>
      <c r="AU2" s="21"/>
      <c r="AV2" s="21"/>
      <c r="AW2" s="21"/>
    </row>
    <row r="3" spans="1:58" customFormat="1" ht="37.5" customHeight="1" x14ac:dyDescent="0.35">
      <c r="A3" s="130"/>
      <c r="B3" s="9"/>
      <c r="C3" s="286"/>
      <c r="D3" s="286"/>
      <c r="E3" s="286"/>
      <c r="F3" s="286"/>
      <c r="G3" s="286"/>
      <c r="H3" s="286"/>
      <c r="I3" s="286"/>
      <c r="J3" s="286"/>
      <c r="K3" s="286"/>
      <c r="L3" s="286"/>
      <c r="M3" s="3" t="s">
        <v>2</v>
      </c>
      <c r="N3" s="10">
        <v>45257</v>
      </c>
      <c r="O3" s="29"/>
      <c r="P3" s="29"/>
      <c r="Q3" s="29"/>
      <c r="R3" s="29"/>
      <c r="S3" s="29"/>
      <c r="T3" s="29"/>
      <c r="U3" s="29"/>
      <c r="V3" s="29"/>
      <c r="W3" s="29"/>
      <c r="X3" s="29"/>
      <c r="Y3" s="29"/>
      <c r="Z3" s="29"/>
      <c r="AA3" s="29"/>
      <c r="AB3" s="29"/>
      <c r="AC3" s="29"/>
      <c r="AD3" s="29"/>
      <c r="AE3" s="21"/>
      <c r="AF3" s="21"/>
      <c r="AG3" s="21"/>
      <c r="AH3" s="21"/>
      <c r="AI3" s="21"/>
      <c r="AJ3" s="21"/>
      <c r="AK3" s="21"/>
      <c r="AL3" s="21"/>
      <c r="AM3" s="21"/>
      <c r="AN3" s="21"/>
      <c r="AO3" s="21"/>
      <c r="AP3" s="21"/>
      <c r="AQ3" s="21"/>
      <c r="AR3" s="21"/>
      <c r="AS3" s="21"/>
      <c r="AT3" s="21"/>
      <c r="AU3" s="21"/>
      <c r="AV3" s="21"/>
      <c r="AW3" s="21"/>
    </row>
    <row r="4" spans="1:58" s="11" customFormat="1" ht="13" x14ac:dyDescent="0.3">
      <c r="A4" s="38"/>
      <c r="B4" s="38"/>
      <c r="C4" s="38"/>
      <c r="D4" s="38"/>
      <c r="E4" s="38"/>
      <c r="F4" s="38"/>
      <c r="G4" s="38"/>
      <c r="H4" s="38"/>
      <c r="I4" s="38"/>
      <c r="J4" s="38"/>
      <c r="K4" s="38"/>
      <c r="L4" s="38"/>
      <c r="M4" s="38"/>
      <c r="N4" s="129"/>
      <c r="O4" s="38"/>
      <c r="P4" s="38"/>
      <c r="Q4" s="38"/>
      <c r="R4" s="38"/>
      <c r="S4" s="38"/>
      <c r="T4" s="38"/>
      <c r="U4" s="287"/>
      <c r="V4" s="287"/>
      <c r="W4" s="287"/>
      <c r="X4" s="287"/>
      <c r="Y4" s="287"/>
      <c r="Z4" s="39"/>
      <c r="AA4" s="39"/>
      <c r="AB4" s="39"/>
      <c r="AC4" s="39"/>
      <c r="AD4" s="39"/>
      <c r="AE4" s="38"/>
      <c r="AF4" s="38"/>
      <c r="AG4" s="38"/>
      <c r="AH4" s="38"/>
      <c r="AI4" s="38"/>
      <c r="AJ4" s="38"/>
      <c r="AK4" s="38"/>
      <c r="AL4" s="38"/>
      <c r="AM4" s="38"/>
      <c r="AN4" s="38"/>
      <c r="AO4" s="38"/>
      <c r="AP4" s="38"/>
      <c r="AQ4" s="38"/>
      <c r="AR4" s="38"/>
      <c r="AS4" s="38"/>
      <c r="AT4" s="38"/>
      <c r="AU4" s="38"/>
      <c r="AV4" s="38"/>
      <c r="AW4" s="38"/>
    </row>
    <row r="5" spans="1:58" customFormat="1" ht="48" thickBot="1" x14ac:dyDescent="0.4">
      <c r="A5" s="288" t="s">
        <v>214</v>
      </c>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9"/>
      <c r="AM5" s="29"/>
      <c r="AN5" s="29"/>
      <c r="AO5" s="29"/>
      <c r="AP5" s="29"/>
      <c r="AQ5" s="29"/>
      <c r="AR5" s="29"/>
      <c r="AS5" s="29"/>
      <c r="AT5" s="29"/>
      <c r="AU5" s="29"/>
      <c r="AV5" s="29"/>
      <c r="AW5" s="29"/>
      <c r="AX5" s="5"/>
      <c r="AY5" s="5"/>
      <c r="AZ5" s="5"/>
      <c r="BA5" s="5"/>
      <c r="BB5" s="5"/>
      <c r="BC5" s="5"/>
      <c r="BD5" s="5"/>
      <c r="BE5" s="5"/>
      <c r="BF5" s="5"/>
    </row>
    <row r="6" spans="1:58" s="13" customFormat="1" ht="12.5" x14ac:dyDescent="0.25">
      <c r="A6" s="290" t="s">
        <v>131</v>
      </c>
      <c r="B6" s="291"/>
      <c r="C6" s="291"/>
      <c r="D6" s="291"/>
      <c r="E6" s="291"/>
      <c r="F6" s="291"/>
      <c r="G6" s="291"/>
      <c r="H6" s="291"/>
      <c r="I6" s="291"/>
      <c r="J6" s="291"/>
      <c r="K6" s="291"/>
      <c r="L6" s="291"/>
      <c r="M6" s="291"/>
      <c r="N6" s="291"/>
      <c r="O6" s="291"/>
      <c r="P6" s="291"/>
      <c r="Q6" s="292"/>
      <c r="R6" s="299" t="s">
        <v>132</v>
      </c>
      <c r="S6" s="291"/>
      <c r="T6" s="292"/>
      <c r="U6" s="299" t="s">
        <v>3</v>
      </c>
      <c r="V6" s="291"/>
      <c r="W6" s="291"/>
      <c r="X6" s="291"/>
      <c r="Y6" s="291"/>
      <c r="Z6" s="291"/>
      <c r="AA6" s="291"/>
      <c r="AB6" s="291"/>
      <c r="AC6" s="291"/>
      <c r="AD6" s="292"/>
      <c r="AE6" s="302" t="s">
        <v>133</v>
      </c>
      <c r="AF6" s="302"/>
      <c r="AG6" s="302"/>
      <c r="AH6" s="302"/>
      <c r="AI6" s="302"/>
      <c r="AJ6" s="302"/>
      <c r="AK6" s="303"/>
      <c r="AL6" s="14"/>
      <c r="AM6" s="35"/>
      <c r="AN6" s="35"/>
      <c r="AO6" s="35"/>
      <c r="AP6" s="35"/>
      <c r="AQ6" s="35"/>
      <c r="AR6" s="35"/>
      <c r="AS6" s="35"/>
      <c r="AT6" s="35"/>
      <c r="AU6" s="35"/>
      <c r="AV6" s="35"/>
      <c r="AW6" s="35"/>
    </row>
    <row r="7" spans="1:58" x14ac:dyDescent="0.3">
      <c r="A7" s="293"/>
      <c r="B7" s="294"/>
      <c r="C7" s="294"/>
      <c r="D7" s="294"/>
      <c r="E7" s="294"/>
      <c r="F7" s="294"/>
      <c r="G7" s="294"/>
      <c r="H7" s="294"/>
      <c r="I7" s="294"/>
      <c r="J7" s="294"/>
      <c r="K7" s="294"/>
      <c r="L7" s="294"/>
      <c r="M7" s="294"/>
      <c r="N7" s="294"/>
      <c r="O7" s="294"/>
      <c r="P7" s="294"/>
      <c r="Q7" s="295"/>
      <c r="R7" s="300"/>
      <c r="S7" s="294"/>
      <c r="T7" s="295"/>
      <c r="U7" s="300"/>
      <c r="V7" s="294"/>
      <c r="W7" s="294"/>
      <c r="X7" s="294"/>
      <c r="Y7" s="294"/>
      <c r="Z7" s="294"/>
      <c r="AA7" s="294"/>
      <c r="AB7" s="294"/>
      <c r="AC7" s="294"/>
      <c r="AD7" s="295"/>
      <c r="AE7" s="304"/>
      <c r="AF7" s="304"/>
      <c r="AG7" s="304"/>
      <c r="AH7" s="304"/>
      <c r="AI7" s="304"/>
      <c r="AJ7" s="304"/>
      <c r="AK7" s="305"/>
      <c r="AL7" s="14"/>
    </row>
    <row r="8" spans="1:58" ht="14.5" thickBot="1" x14ac:dyDescent="0.35">
      <c r="A8" s="296"/>
      <c r="B8" s="297"/>
      <c r="C8" s="297"/>
      <c r="D8" s="297"/>
      <c r="E8" s="297"/>
      <c r="F8" s="297"/>
      <c r="G8" s="297"/>
      <c r="H8" s="297"/>
      <c r="I8" s="297"/>
      <c r="J8" s="297"/>
      <c r="K8" s="297"/>
      <c r="L8" s="297"/>
      <c r="M8" s="297"/>
      <c r="N8" s="297"/>
      <c r="O8" s="297"/>
      <c r="P8" s="297"/>
      <c r="Q8" s="298"/>
      <c r="R8" s="301"/>
      <c r="S8" s="297"/>
      <c r="T8" s="298"/>
      <c r="U8" s="301"/>
      <c r="V8" s="297"/>
      <c r="W8" s="297"/>
      <c r="X8" s="297"/>
      <c r="Y8" s="297"/>
      <c r="Z8" s="297"/>
      <c r="AA8" s="297"/>
      <c r="AB8" s="297"/>
      <c r="AC8" s="297"/>
      <c r="AD8" s="298"/>
      <c r="AE8" s="306"/>
      <c r="AF8" s="306"/>
      <c r="AG8" s="306"/>
      <c r="AH8" s="306"/>
      <c r="AI8" s="306"/>
      <c r="AJ8" s="306"/>
      <c r="AK8" s="307"/>
    </row>
    <row r="9" spans="1:58" ht="51" customHeight="1" thickBot="1" x14ac:dyDescent="0.35">
      <c r="A9" s="282" t="s">
        <v>4</v>
      </c>
      <c r="B9" s="273" t="s">
        <v>5</v>
      </c>
      <c r="C9" s="270" t="s">
        <v>6</v>
      </c>
      <c r="D9" s="273" t="s">
        <v>7</v>
      </c>
      <c r="E9" s="271" t="s">
        <v>8</v>
      </c>
      <c r="F9" s="272" t="s">
        <v>9</v>
      </c>
      <c r="G9" s="271" t="s">
        <v>10</v>
      </c>
      <c r="H9" s="273" t="s">
        <v>124</v>
      </c>
      <c r="I9" s="279" t="s">
        <v>11</v>
      </c>
      <c r="J9" s="281" t="s">
        <v>12</v>
      </c>
      <c r="K9" s="271" t="s">
        <v>200</v>
      </c>
      <c r="L9" s="271" t="s">
        <v>13</v>
      </c>
      <c r="M9" s="269" t="s">
        <v>14</v>
      </c>
      <c r="N9" s="270"/>
      <c r="O9" s="271" t="s">
        <v>21</v>
      </c>
      <c r="P9" s="273" t="s">
        <v>22</v>
      </c>
      <c r="Q9" s="269" t="s">
        <v>23</v>
      </c>
      <c r="R9" s="276" t="s">
        <v>15</v>
      </c>
      <c r="S9" s="276" t="s">
        <v>16</v>
      </c>
      <c r="T9" s="259" t="s">
        <v>17</v>
      </c>
      <c r="U9" s="261" t="s">
        <v>18</v>
      </c>
      <c r="V9" s="263" t="s">
        <v>19</v>
      </c>
      <c r="W9" s="263"/>
      <c r="X9" s="263"/>
      <c r="Y9" s="263"/>
      <c r="Z9" s="263"/>
      <c r="AA9" s="263"/>
      <c r="AB9" s="263"/>
      <c r="AC9" s="263"/>
      <c r="AD9" s="264"/>
      <c r="AE9" s="265" t="s">
        <v>15</v>
      </c>
      <c r="AF9" s="267" t="s">
        <v>113</v>
      </c>
      <c r="AG9" s="252" t="s">
        <v>111</v>
      </c>
      <c r="AH9" s="250" t="s">
        <v>115</v>
      </c>
      <c r="AI9" s="252" t="s">
        <v>114</v>
      </c>
      <c r="AJ9" s="252" t="s">
        <v>129</v>
      </c>
      <c r="AK9" s="254" t="s">
        <v>116</v>
      </c>
      <c r="AL9" s="256" t="s">
        <v>135</v>
      </c>
      <c r="AM9" s="257"/>
      <c r="AN9" s="257"/>
      <c r="AO9" s="257"/>
      <c r="AP9" s="257"/>
      <c r="AQ9" s="257"/>
      <c r="AR9" s="258"/>
      <c r="AS9" s="256" t="s">
        <v>134</v>
      </c>
      <c r="AT9" s="257"/>
      <c r="AU9" s="257"/>
      <c r="AV9" s="257"/>
      <c r="AW9" s="248" t="s">
        <v>40</v>
      </c>
    </row>
    <row r="10" spans="1:58" ht="63.75" customHeight="1" thickBot="1" x14ac:dyDescent="0.35">
      <c r="A10" s="283"/>
      <c r="B10" s="274"/>
      <c r="C10" s="284"/>
      <c r="D10" s="274"/>
      <c r="E10" s="278"/>
      <c r="F10" s="285"/>
      <c r="G10" s="278"/>
      <c r="H10" s="274"/>
      <c r="I10" s="280"/>
      <c r="J10" s="261"/>
      <c r="K10" s="272"/>
      <c r="L10" s="272"/>
      <c r="M10" s="37" t="s">
        <v>20</v>
      </c>
      <c r="N10" s="37" t="s">
        <v>201</v>
      </c>
      <c r="O10" s="272"/>
      <c r="P10" s="274"/>
      <c r="Q10" s="275"/>
      <c r="R10" s="277"/>
      <c r="S10" s="277"/>
      <c r="T10" s="260"/>
      <c r="U10" s="262"/>
      <c r="V10" s="32" t="s">
        <v>24</v>
      </c>
      <c r="W10" s="33" t="s">
        <v>25</v>
      </c>
      <c r="X10" s="32" t="s">
        <v>26</v>
      </c>
      <c r="Y10" s="36" t="s">
        <v>25</v>
      </c>
      <c r="Z10" s="36" t="s">
        <v>127</v>
      </c>
      <c r="AA10" s="36" t="s">
        <v>128</v>
      </c>
      <c r="AB10" s="32" t="s">
        <v>202</v>
      </c>
      <c r="AC10" s="32" t="s">
        <v>27</v>
      </c>
      <c r="AD10" s="34" t="s">
        <v>28</v>
      </c>
      <c r="AE10" s="266"/>
      <c r="AF10" s="268"/>
      <c r="AG10" s="253"/>
      <c r="AH10" s="251"/>
      <c r="AI10" s="253"/>
      <c r="AJ10" s="253"/>
      <c r="AK10" s="255"/>
      <c r="AL10" s="354" t="s">
        <v>29</v>
      </c>
      <c r="AM10" s="356" t="s">
        <v>30</v>
      </c>
      <c r="AN10" s="356" t="s">
        <v>31</v>
      </c>
      <c r="AO10" s="356" t="s">
        <v>32</v>
      </c>
      <c r="AP10" s="31" t="s">
        <v>33</v>
      </c>
      <c r="AQ10" s="356" t="s">
        <v>34</v>
      </c>
      <c r="AR10" s="356" t="s">
        <v>35</v>
      </c>
      <c r="AS10" s="356" t="s">
        <v>36</v>
      </c>
      <c r="AT10" s="30" t="s">
        <v>37</v>
      </c>
      <c r="AU10" s="30" t="s">
        <v>38</v>
      </c>
      <c r="AV10" s="30" t="s">
        <v>39</v>
      </c>
      <c r="AW10" s="249"/>
      <c r="BA10" s="16"/>
    </row>
    <row r="11" spans="1:58" ht="0.75" customHeight="1" thickBot="1" x14ac:dyDescent="0.35">
      <c r="J11" s="128"/>
      <c r="N11" s="127"/>
      <c r="O11" s="68"/>
      <c r="P11" s="68"/>
      <c r="Q11" s="68"/>
      <c r="R11" s="61"/>
      <c r="S11" s="62"/>
      <c r="T11" s="63"/>
      <c r="U11" s="64"/>
      <c r="V11" s="65"/>
      <c r="W11" s="66"/>
      <c r="X11" s="66"/>
      <c r="Y11" s="66"/>
      <c r="Z11" s="66"/>
      <c r="AE11" s="67"/>
      <c r="AF11" s="67"/>
      <c r="AG11" s="67"/>
      <c r="AH11" s="68"/>
      <c r="AI11" s="68"/>
      <c r="AJ11" s="68"/>
      <c r="AK11" s="69"/>
      <c r="AL11" s="373"/>
      <c r="AM11" s="374"/>
      <c r="AN11" s="374"/>
      <c r="AO11" s="374"/>
      <c r="AP11" s="71"/>
      <c r="AQ11" s="374"/>
      <c r="AR11" s="374"/>
      <c r="AS11" s="374"/>
      <c r="AT11" s="70"/>
      <c r="AU11" s="70"/>
      <c r="AV11" s="70"/>
      <c r="AW11" s="249"/>
      <c r="BA11" s="16"/>
    </row>
    <row r="12" spans="1:58" s="126" customFormat="1" ht="186.75" customHeight="1" x14ac:dyDescent="0.35">
      <c r="A12" s="365" t="s">
        <v>355</v>
      </c>
      <c r="B12" s="360" t="s">
        <v>49</v>
      </c>
      <c r="C12" s="360" t="s">
        <v>354</v>
      </c>
      <c r="D12" s="360" t="s">
        <v>56</v>
      </c>
      <c r="E12" s="360" t="s">
        <v>56</v>
      </c>
      <c r="F12" s="360" t="s">
        <v>353</v>
      </c>
      <c r="G12" s="360" t="s">
        <v>352</v>
      </c>
      <c r="H12" s="360" t="s">
        <v>168</v>
      </c>
      <c r="I12" s="360" t="s">
        <v>68</v>
      </c>
      <c r="J12" s="360" t="s">
        <v>197</v>
      </c>
      <c r="K12" s="360" t="s">
        <v>197</v>
      </c>
      <c r="L12" s="360" t="s">
        <v>73</v>
      </c>
      <c r="M12" s="360" t="s">
        <v>351</v>
      </c>
      <c r="N12" s="360" t="s">
        <v>350</v>
      </c>
      <c r="O12" s="363" t="s">
        <v>250</v>
      </c>
      <c r="P12" s="363" t="s">
        <v>74</v>
      </c>
      <c r="Q12" s="363" t="s">
        <v>249</v>
      </c>
      <c r="R12" s="363" t="s">
        <v>138</v>
      </c>
      <c r="S12" s="383" t="s">
        <v>144</v>
      </c>
      <c r="T12" s="376" t="s">
        <v>143</v>
      </c>
      <c r="U12" s="133" t="s">
        <v>349</v>
      </c>
      <c r="V12" s="134" t="s">
        <v>87</v>
      </c>
      <c r="W12" s="134">
        <v>0.25</v>
      </c>
      <c r="X12" s="134" t="s">
        <v>41</v>
      </c>
      <c r="Y12" s="134">
        <f>VLOOKUP(X12,[5]Campos!$D$66:$E$67,2,FALSE)</f>
        <v>0.15</v>
      </c>
      <c r="Z12" s="134">
        <f t="shared" ref="Z12:Z28" si="0">+W12+Y12</f>
        <v>0.4</v>
      </c>
      <c r="AA12" s="134" t="s">
        <v>146</v>
      </c>
      <c r="AB12" s="135" t="s">
        <v>42</v>
      </c>
      <c r="AC12" s="135" t="s">
        <v>95</v>
      </c>
      <c r="AD12" s="134" t="s">
        <v>98</v>
      </c>
      <c r="AE12" s="376" t="s">
        <v>247</v>
      </c>
      <c r="AF12" s="376">
        <v>80</v>
      </c>
      <c r="AG12" s="376" t="s">
        <v>146</v>
      </c>
      <c r="AH12" s="376">
        <v>80</v>
      </c>
      <c r="AI12" s="378">
        <v>0.8</v>
      </c>
      <c r="AJ12" s="376" t="s">
        <v>138</v>
      </c>
      <c r="AK12" s="376" t="s">
        <v>143</v>
      </c>
      <c r="AL12" s="369" t="s">
        <v>85</v>
      </c>
      <c r="AM12" s="360" t="s">
        <v>348</v>
      </c>
      <c r="AN12" s="360" t="s">
        <v>347</v>
      </c>
      <c r="AO12" s="360" t="s">
        <v>346</v>
      </c>
      <c r="AP12" s="360" t="s">
        <v>123</v>
      </c>
      <c r="AQ12" s="385">
        <v>45292</v>
      </c>
      <c r="AR12" s="385">
        <v>45657</v>
      </c>
      <c r="AS12" s="134" t="s">
        <v>345</v>
      </c>
      <c r="AT12" s="136" t="s">
        <v>344</v>
      </c>
      <c r="AU12" s="137" t="s">
        <v>340</v>
      </c>
      <c r="AV12" s="137" t="s">
        <v>276</v>
      </c>
      <c r="AW12" s="381" t="s">
        <v>343</v>
      </c>
      <c r="BA12" s="27"/>
    </row>
    <row r="13" spans="1:58" s="126" customFormat="1" ht="187" customHeight="1" thickBot="1" x14ac:dyDescent="0.4">
      <c r="A13" s="367"/>
      <c r="B13" s="362"/>
      <c r="C13" s="362"/>
      <c r="D13" s="362"/>
      <c r="E13" s="362"/>
      <c r="F13" s="362"/>
      <c r="G13" s="362"/>
      <c r="H13" s="362"/>
      <c r="I13" s="362"/>
      <c r="J13" s="362"/>
      <c r="K13" s="362"/>
      <c r="L13" s="362"/>
      <c r="M13" s="362"/>
      <c r="N13" s="362"/>
      <c r="O13" s="375"/>
      <c r="P13" s="375"/>
      <c r="Q13" s="375"/>
      <c r="R13" s="375"/>
      <c r="S13" s="384"/>
      <c r="T13" s="377"/>
      <c r="U13" s="142" t="s">
        <v>342</v>
      </c>
      <c r="V13" s="143" t="s">
        <v>87</v>
      </c>
      <c r="W13" s="143">
        <v>0.25</v>
      </c>
      <c r="X13" s="143" t="s">
        <v>41</v>
      </c>
      <c r="Y13" s="143">
        <f>VLOOKUP(X13,[5]Campos!$D$66:$E$67,2,FALSE)</f>
        <v>0.15</v>
      </c>
      <c r="Z13" s="143">
        <f t="shared" si="0"/>
        <v>0.4</v>
      </c>
      <c r="AA13" s="143" t="s">
        <v>146</v>
      </c>
      <c r="AB13" s="144" t="s">
        <v>42</v>
      </c>
      <c r="AC13" s="144" t="s">
        <v>95</v>
      </c>
      <c r="AD13" s="143" t="s">
        <v>98</v>
      </c>
      <c r="AE13" s="377"/>
      <c r="AF13" s="377"/>
      <c r="AG13" s="377"/>
      <c r="AH13" s="377"/>
      <c r="AI13" s="379"/>
      <c r="AJ13" s="377"/>
      <c r="AK13" s="377"/>
      <c r="AL13" s="371"/>
      <c r="AM13" s="362"/>
      <c r="AN13" s="362"/>
      <c r="AO13" s="362"/>
      <c r="AP13" s="362"/>
      <c r="AQ13" s="386"/>
      <c r="AR13" s="386"/>
      <c r="AS13" s="143" t="s">
        <v>341</v>
      </c>
      <c r="AT13" s="143" t="s">
        <v>316</v>
      </c>
      <c r="AU13" s="145" t="s">
        <v>340</v>
      </c>
      <c r="AV13" s="146" t="s">
        <v>276</v>
      </c>
      <c r="AW13" s="382"/>
      <c r="BA13" s="27"/>
    </row>
    <row r="14" spans="1:58" s="126" customFormat="1" ht="145.5" customHeight="1" thickBot="1" x14ac:dyDescent="0.4">
      <c r="A14" s="365" t="s">
        <v>356</v>
      </c>
      <c r="B14" s="360" t="s">
        <v>49</v>
      </c>
      <c r="C14" s="360" t="s">
        <v>339</v>
      </c>
      <c r="D14" s="360" t="s">
        <v>56</v>
      </c>
      <c r="E14" s="360" t="s">
        <v>56</v>
      </c>
      <c r="F14" s="360" t="s">
        <v>338</v>
      </c>
      <c r="G14" s="360" t="s">
        <v>337</v>
      </c>
      <c r="H14" s="360" t="s">
        <v>168</v>
      </c>
      <c r="I14" s="360" t="s">
        <v>68</v>
      </c>
      <c r="J14" s="360" t="s">
        <v>197</v>
      </c>
      <c r="K14" s="360" t="s">
        <v>197</v>
      </c>
      <c r="L14" s="360" t="s">
        <v>73</v>
      </c>
      <c r="M14" s="360" t="s">
        <v>336</v>
      </c>
      <c r="N14" s="360" t="s">
        <v>335</v>
      </c>
      <c r="O14" s="363" t="s">
        <v>334</v>
      </c>
      <c r="P14" s="363" t="s">
        <v>74</v>
      </c>
      <c r="Q14" s="363" t="s">
        <v>249</v>
      </c>
      <c r="R14" s="363" t="s">
        <v>138</v>
      </c>
      <c r="S14" s="363" t="s">
        <v>147</v>
      </c>
      <c r="T14" s="363" t="s">
        <v>143</v>
      </c>
      <c r="U14" s="133" t="s">
        <v>333</v>
      </c>
      <c r="V14" s="134" t="s">
        <v>87</v>
      </c>
      <c r="W14" s="134">
        <v>0.25</v>
      </c>
      <c r="X14" s="134" t="s">
        <v>41</v>
      </c>
      <c r="Y14" s="134">
        <f>VLOOKUP(X14,[5]Campos!$D$66:$E$67,2,FALSE)</f>
        <v>0.15</v>
      </c>
      <c r="Z14" s="134">
        <f t="shared" si="0"/>
        <v>0.4</v>
      </c>
      <c r="AA14" s="134" t="s">
        <v>147</v>
      </c>
      <c r="AB14" s="135" t="s">
        <v>42</v>
      </c>
      <c r="AC14" s="135" t="s">
        <v>95</v>
      </c>
      <c r="AD14" s="134" t="s">
        <v>98</v>
      </c>
      <c r="AE14" s="376" t="s">
        <v>247</v>
      </c>
      <c r="AF14" s="376">
        <v>80</v>
      </c>
      <c r="AG14" s="376" t="s">
        <v>144</v>
      </c>
      <c r="AH14" s="376">
        <v>60</v>
      </c>
      <c r="AI14" s="376" t="s">
        <v>262</v>
      </c>
      <c r="AJ14" s="376" t="s">
        <v>139</v>
      </c>
      <c r="AK14" s="376" t="s">
        <v>143</v>
      </c>
      <c r="AL14" s="369" t="s">
        <v>85</v>
      </c>
      <c r="AM14" s="391" t="s">
        <v>332</v>
      </c>
      <c r="AN14" s="391" t="s">
        <v>331</v>
      </c>
      <c r="AO14" s="391" t="s">
        <v>330</v>
      </c>
      <c r="AP14" s="360" t="s">
        <v>123</v>
      </c>
      <c r="AQ14" s="393">
        <v>45292</v>
      </c>
      <c r="AR14" s="393">
        <v>45657</v>
      </c>
      <c r="AS14" s="360" t="s">
        <v>329</v>
      </c>
      <c r="AT14" s="391" t="s">
        <v>316</v>
      </c>
      <c r="AU14" s="391" t="s">
        <v>328</v>
      </c>
      <c r="AV14" s="391" t="s">
        <v>276</v>
      </c>
      <c r="AW14" s="381" t="s">
        <v>327</v>
      </c>
      <c r="BA14" s="27"/>
    </row>
    <row r="15" spans="1:58" s="126" customFormat="1" ht="171.5" customHeight="1" x14ac:dyDescent="0.35">
      <c r="A15" s="366"/>
      <c r="B15" s="361"/>
      <c r="C15" s="361"/>
      <c r="D15" s="361"/>
      <c r="E15" s="361"/>
      <c r="F15" s="361"/>
      <c r="G15" s="361"/>
      <c r="H15" s="361"/>
      <c r="I15" s="361"/>
      <c r="J15" s="361"/>
      <c r="K15" s="361"/>
      <c r="L15" s="361"/>
      <c r="M15" s="361"/>
      <c r="N15" s="372"/>
      <c r="O15" s="364"/>
      <c r="P15" s="364"/>
      <c r="Q15" s="364"/>
      <c r="R15" s="364"/>
      <c r="S15" s="364"/>
      <c r="T15" s="364"/>
      <c r="U15" s="149" t="s">
        <v>326</v>
      </c>
      <c r="V15" s="105" t="s">
        <v>87</v>
      </c>
      <c r="W15" s="134">
        <v>0.25</v>
      </c>
      <c r="X15" s="105" t="s">
        <v>41</v>
      </c>
      <c r="Y15" s="105">
        <f>VLOOKUP(X15,[5]Campos!$D$66:$E$67,2,FALSE)</f>
        <v>0.15</v>
      </c>
      <c r="Z15" s="105">
        <f t="shared" si="0"/>
        <v>0.4</v>
      </c>
      <c r="AA15" s="105" t="s">
        <v>147</v>
      </c>
      <c r="AB15" s="150" t="s">
        <v>42</v>
      </c>
      <c r="AC15" s="150" t="s">
        <v>95</v>
      </c>
      <c r="AD15" s="105" t="s">
        <v>98</v>
      </c>
      <c r="AE15" s="380"/>
      <c r="AF15" s="380"/>
      <c r="AG15" s="380"/>
      <c r="AH15" s="380"/>
      <c r="AI15" s="380"/>
      <c r="AJ15" s="380"/>
      <c r="AK15" s="380"/>
      <c r="AL15" s="370"/>
      <c r="AM15" s="392"/>
      <c r="AN15" s="392"/>
      <c r="AO15" s="392"/>
      <c r="AP15" s="361"/>
      <c r="AQ15" s="394"/>
      <c r="AR15" s="394"/>
      <c r="AS15" s="361"/>
      <c r="AT15" s="392"/>
      <c r="AU15" s="392"/>
      <c r="AV15" s="392"/>
      <c r="AW15" s="395"/>
      <c r="BA15" s="27"/>
    </row>
    <row r="16" spans="1:58" s="126" customFormat="1" ht="150" customHeight="1" x14ac:dyDescent="0.35">
      <c r="A16" s="366"/>
      <c r="B16" s="361"/>
      <c r="C16" s="361"/>
      <c r="D16" s="361"/>
      <c r="E16" s="361"/>
      <c r="F16" s="361"/>
      <c r="G16" s="361"/>
      <c r="H16" s="361"/>
      <c r="I16" s="361"/>
      <c r="J16" s="361"/>
      <c r="K16" s="361"/>
      <c r="L16" s="361"/>
      <c r="M16" s="361"/>
      <c r="N16" s="105" t="s">
        <v>325</v>
      </c>
      <c r="O16" s="364"/>
      <c r="P16" s="364"/>
      <c r="Q16" s="364"/>
      <c r="R16" s="364"/>
      <c r="S16" s="364"/>
      <c r="T16" s="364"/>
      <c r="U16" s="149" t="s">
        <v>324</v>
      </c>
      <c r="V16" s="105" t="s">
        <v>88</v>
      </c>
      <c r="W16" s="105">
        <v>0.15</v>
      </c>
      <c r="X16" s="105" t="s">
        <v>41</v>
      </c>
      <c r="Y16" s="105">
        <f>VLOOKUP(X16,[5]Campos!$D$66:$E$67,2,FALSE)</f>
        <v>0.15</v>
      </c>
      <c r="Z16" s="105">
        <f t="shared" si="0"/>
        <v>0.3</v>
      </c>
      <c r="AA16" s="105" t="s">
        <v>147</v>
      </c>
      <c r="AB16" s="150" t="s">
        <v>42</v>
      </c>
      <c r="AC16" s="150" t="s">
        <v>95</v>
      </c>
      <c r="AD16" s="105" t="s">
        <v>98</v>
      </c>
      <c r="AE16" s="380"/>
      <c r="AF16" s="380"/>
      <c r="AG16" s="380"/>
      <c r="AH16" s="380"/>
      <c r="AI16" s="380"/>
      <c r="AJ16" s="380"/>
      <c r="AK16" s="380"/>
      <c r="AL16" s="370"/>
      <c r="AM16" s="392"/>
      <c r="AN16" s="392"/>
      <c r="AO16" s="392"/>
      <c r="AP16" s="361"/>
      <c r="AQ16" s="394"/>
      <c r="AR16" s="394"/>
      <c r="AS16" s="361"/>
      <c r="AT16" s="392"/>
      <c r="AU16" s="392"/>
      <c r="AV16" s="392"/>
      <c r="AW16" s="395"/>
      <c r="BA16" s="27"/>
    </row>
    <row r="17" spans="1:53" s="126" customFormat="1" ht="177.5" customHeight="1" thickBot="1" x14ac:dyDescent="0.4">
      <c r="A17" s="366"/>
      <c r="B17" s="361"/>
      <c r="C17" s="361"/>
      <c r="D17" s="361"/>
      <c r="E17" s="361"/>
      <c r="F17" s="361"/>
      <c r="G17" s="361"/>
      <c r="H17" s="361"/>
      <c r="I17" s="361"/>
      <c r="J17" s="361"/>
      <c r="K17" s="361"/>
      <c r="L17" s="361"/>
      <c r="M17" s="361"/>
      <c r="N17" s="368" t="s">
        <v>323</v>
      </c>
      <c r="O17" s="364"/>
      <c r="P17" s="364"/>
      <c r="Q17" s="364"/>
      <c r="R17" s="364"/>
      <c r="S17" s="364"/>
      <c r="T17" s="364"/>
      <c r="U17" s="149" t="s">
        <v>322</v>
      </c>
      <c r="V17" s="105" t="s">
        <v>88</v>
      </c>
      <c r="W17" s="105">
        <v>0.15</v>
      </c>
      <c r="X17" s="105" t="s">
        <v>41</v>
      </c>
      <c r="Y17" s="105">
        <f>VLOOKUP(X17,[5]Campos!$D$66:$E$67,2,FALSE)</f>
        <v>0.15</v>
      </c>
      <c r="Z17" s="105">
        <f t="shared" si="0"/>
        <v>0.3</v>
      </c>
      <c r="AA17" s="105" t="s">
        <v>147</v>
      </c>
      <c r="AB17" s="150" t="s">
        <v>42</v>
      </c>
      <c r="AC17" s="150" t="s">
        <v>95</v>
      </c>
      <c r="AD17" s="105" t="s">
        <v>98</v>
      </c>
      <c r="AE17" s="380"/>
      <c r="AF17" s="380"/>
      <c r="AG17" s="380"/>
      <c r="AH17" s="380"/>
      <c r="AI17" s="380"/>
      <c r="AJ17" s="380"/>
      <c r="AK17" s="380"/>
      <c r="AL17" s="370"/>
      <c r="AM17" s="392"/>
      <c r="AN17" s="392"/>
      <c r="AO17" s="392"/>
      <c r="AP17" s="372"/>
      <c r="AQ17" s="394"/>
      <c r="AR17" s="394"/>
      <c r="AS17" s="372"/>
      <c r="AT17" s="392"/>
      <c r="AU17" s="392"/>
      <c r="AV17" s="392"/>
      <c r="AW17" s="395"/>
      <c r="BA17" s="27"/>
    </row>
    <row r="18" spans="1:53" s="126" customFormat="1" ht="81" customHeight="1" x14ac:dyDescent="0.35">
      <c r="A18" s="366"/>
      <c r="B18" s="361"/>
      <c r="C18" s="361"/>
      <c r="D18" s="361"/>
      <c r="E18" s="361"/>
      <c r="F18" s="361"/>
      <c r="G18" s="361"/>
      <c r="H18" s="361"/>
      <c r="I18" s="361"/>
      <c r="J18" s="361"/>
      <c r="K18" s="361"/>
      <c r="L18" s="361"/>
      <c r="M18" s="361"/>
      <c r="N18" s="372"/>
      <c r="O18" s="364"/>
      <c r="P18" s="364"/>
      <c r="Q18" s="364"/>
      <c r="R18" s="364"/>
      <c r="S18" s="364"/>
      <c r="T18" s="364"/>
      <c r="U18" s="149" t="s">
        <v>321</v>
      </c>
      <c r="V18" s="105" t="s">
        <v>87</v>
      </c>
      <c r="W18" s="134">
        <v>0.25</v>
      </c>
      <c r="X18" s="105" t="s">
        <v>41</v>
      </c>
      <c r="Y18" s="105">
        <f>VLOOKUP(X18,[5]Campos!$D$66:$E$67,2,FALSE)</f>
        <v>0.15</v>
      </c>
      <c r="Z18" s="105">
        <f t="shared" si="0"/>
        <v>0.4</v>
      </c>
      <c r="AA18" s="105" t="s">
        <v>147</v>
      </c>
      <c r="AB18" s="150" t="s">
        <v>42</v>
      </c>
      <c r="AC18" s="150" t="s">
        <v>95</v>
      </c>
      <c r="AD18" s="105" t="s">
        <v>98</v>
      </c>
      <c r="AE18" s="380"/>
      <c r="AF18" s="380"/>
      <c r="AG18" s="380"/>
      <c r="AH18" s="380"/>
      <c r="AI18" s="380"/>
      <c r="AJ18" s="380"/>
      <c r="AK18" s="380"/>
      <c r="AL18" s="370"/>
      <c r="AM18" s="124" t="s">
        <v>320</v>
      </c>
      <c r="AN18" s="121" t="s">
        <v>319</v>
      </c>
      <c r="AO18" s="121" t="s">
        <v>318</v>
      </c>
      <c r="AP18" s="121" t="s">
        <v>123</v>
      </c>
      <c r="AQ18" s="152">
        <v>45383</v>
      </c>
      <c r="AR18" s="152">
        <v>45443</v>
      </c>
      <c r="AS18" s="392" t="s">
        <v>317</v>
      </c>
      <c r="AT18" s="392" t="s">
        <v>316</v>
      </c>
      <c r="AU18" s="392" t="s">
        <v>292</v>
      </c>
      <c r="AV18" s="392" t="s">
        <v>276</v>
      </c>
      <c r="AW18" s="395"/>
      <c r="BA18" s="27"/>
    </row>
    <row r="19" spans="1:53" s="126" customFormat="1" ht="186.5" customHeight="1" x14ac:dyDescent="0.35">
      <c r="A19" s="366"/>
      <c r="B19" s="361"/>
      <c r="C19" s="361"/>
      <c r="D19" s="361"/>
      <c r="E19" s="361"/>
      <c r="F19" s="361"/>
      <c r="G19" s="361"/>
      <c r="H19" s="361"/>
      <c r="I19" s="361"/>
      <c r="J19" s="361"/>
      <c r="K19" s="361"/>
      <c r="L19" s="361"/>
      <c r="M19" s="361"/>
      <c r="N19" s="105" t="s">
        <v>315</v>
      </c>
      <c r="O19" s="364"/>
      <c r="P19" s="364"/>
      <c r="Q19" s="364"/>
      <c r="R19" s="364"/>
      <c r="S19" s="364"/>
      <c r="T19" s="364"/>
      <c r="U19" s="149" t="s">
        <v>314</v>
      </c>
      <c r="V19" s="105" t="s">
        <v>87</v>
      </c>
      <c r="W19" s="105">
        <v>0.25</v>
      </c>
      <c r="X19" s="105" t="s">
        <v>41</v>
      </c>
      <c r="Y19" s="105">
        <f>VLOOKUP(X19,[5]Campos!$D$66:$E$67,2,FALSE)</f>
        <v>0.15</v>
      </c>
      <c r="Z19" s="105">
        <f t="shared" si="0"/>
        <v>0.4</v>
      </c>
      <c r="AA19" s="105" t="s">
        <v>147</v>
      </c>
      <c r="AB19" s="150" t="s">
        <v>42</v>
      </c>
      <c r="AC19" s="150" t="s">
        <v>95</v>
      </c>
      <c r="AD19" s="105" t="s">
        <v>98</v>
      </c>
      <c r="AE19" s="380"/>
      <c r="AF19" s="380"/>
      <c r="AG19" s="380"/>
      <c r="AH19" s="380"/>
      <c r="AI19" s="380"/>
      <c r="AJ19" s="380"/>
      <c r="AK19" s="380"/>
      <c r="AL19" s="370"/>
      <c r="AM19" s="124" t="s">
        <v>313</v>
      </c>
      <c r="AN19" s="121" t="s">
        <v>312</v>
      </c>
      <c r="AO19" s="121" t="s">
        <v>311</v>
      </c>
      <c r="AP19" s="105" t="s">
        <v>236</v>
      </c>
      <c r="AQ19" s="152">
        <v>45444</v>
      </c>
      <c r="AR19" s="152">
        <v>45626</v>
      </c>
      <c r="AS19" s="392"/>
      <c r="AT19" s="392"/>
      <c r="AU19" s="392"/>
      <c r="AV19" s="392"/>
      <c r="AW19" s="395"/>
      <c r="BA19" s="27"/>
    </row>
    <row r="20" spans="1:53" s="126" customFormat="1" ht="126.75" customHeight="1" x14ac:dyDescent="0.35">
      <c r="A20" s="366"/>
      <c r="B20" s="361"/>
      <c r="C20" s="361"/>
      <c r="D20" s="361"/>
      <c r="E20" s="361"/>
      <c r="F20" s="361"/>
      <c r="G20" s="361"/>
      <c r="H20" s="361"/>
      <c r="I20" s="361"/>
      <c r="J20" s="361"/>
      <c r="K20" s="361"/>
      <c r="L20" s="361"/>
      <c r="M20" s="361"/>
      <c r="N20" s="105" t="s">
        <v>310</v>
      </c>
      <c r="O20" s="364"/>
      <c r="P20" s="364"/>
      <c r="Q20" s="364"/>
      <c r="R20" s="364"/>
      <c r="S20" s="364"/>
      <c r="T20" s="364"/>
      <c r="U20" s="149" t="s">
        <v>309</v>
      </c>
      <c r="V20" s="105" t="s">
        <v>88</v>
      </c>
      <c r="W20" s="105">
        <v>0.15</v>
      </c>
      <c r="X20" s="105" t="s">
        <v>41</v>
      </c>
      <c r="Y20" s="105">
        <f>VLOOKUP(X20,[5]Campos!$D$66:$E$67,2,FALSE)</f>
        <v>0.15</v>
      </c>
      <c r="Z20" s="105">
        <f t="shared" si="0"/>
        <v>0.3</v>
      </c>
      <c r="AA20" s="105" t="s">
        <v>147</v>
      </c>
      <c r="AB20" s="150" t="s">
        <v>42</v>
      </c>
      <c r="AC20" s="150" t="s">
        <v>95</v>
      </c>
      <c r="AD20" s="105" t="s">
        <v>98</v>
      </c>
      <c r="AE20" s="380"/>
      <c r="AF20" s="380"/>
      <c r="AG20" s="380"/>
      <c r="AH20" s="380"/>
      <c r="AI20" s="380"/>
      <c r="AJ20" s="380"/>
      <c r="AK20" s="380"/>
      <c r="AL20" s="370"/>
      <c r="AM20" s="368" t="s">
        <v>308</v>
      </c>
      <c r="AN20" s="368" t="s">
        <v>307</v>
      </c>
      <c r="AO20" s="368" t="s">
        <v>306</v>
      </c>
      <c r="AP20" s="368" t="s">
        <v>236</v>
      </c>
      <c r="AQ20" s="387">
        <v>45474</v>
      </c>
      <c r="AR20" s="387">
        <v>45646</v>
      </c>
      <c r="AS20" s="392"/>
      <c r="AT20" s="392"/>
      <c r="AU20" s="392"/>
      <c r="AV20" s="392"/>
      <c r="AW20" s="395"/>
      <c r="BA20" s="27"/>
    </row>
    <row r="21" spans="1:53" s="126" customFormat="1" ht="192" customHeight="1" x14ac:dyDescent="0.35">
      <c r="A21" s="366"/>
      <c r="B21" s="361"/>
      <c r="C21" s="361"/>
      <c r="D21" s="361"/>
      <c r="E21" s="361"/>
      <c r="F21" s="361"/>
      <c r="G21" s="361"/>
      <c r="H21" s="361"/>
      <c r="I21" s="361"/>
      <c r="J21" s="361"/>
      <c r="K21" s="361"/>
      <c r="L21" s="361"/>
      <c r="M21" s="361"/>
      <c r="N21" s="105" t="s">
        <v>305</v>
      </c>
      <c r="O21" s="364"/>
      <c r="P21" s="364"/>
      <c r="Q21" s="364"/>
      <c r="R21" s="364"/>
      <c r="S21" s="364"/>
      <c r="T21" s="364"/>
      <c r="U21" s="149" t="s">
        <v>304</v>
      </c>
      <c r="V21" s="105" t="s">
        <v>87</v>
      </c>
      <c r="W21" s="105">
        <v>0.25</v>
      </c>
      <c r="X21" s="105" t="s">
        <v>41</v>
      </c>
      <c r="Y21" s="105">
        <f>VLOOKUP(X21,[5]Campos!$D$66:$E$67,2,FALSE)</f>
        <v>0.15</v>
      </c>
      <c r="Z21" s="105">
        <f t="shared" si="0"/>
        <v>0.4</v>
      </c>
      <c r="AA21" s="105" t="s">
        <v>147</v>
      </c>
      <c r="AB21" s="150" t="s">
        <v>42</v>
      </c>
      <c r="AC21" s="150" t="s">
        <v>95</v>
      </c>
      <c r="AD21" s="105" t="s">
        <v>98</v>
      </c>
      <c r="AE21" s="380"/>
      <c r="AF21" s="380"/>
      <c r="AG21" s="380"/>
      <c r="AH21" s="380"/>
      <c r="AI21" s="380"/>
      <c r="AJ21" s="380"/>
      <c r="AK21" s="380"/>
      <c r="AL21" s="370"/>
      <c r="AM21" s="372"/>
      <c r="AN21" s="372"/>
      <c r="AO21" s="372"/>
      <c r="AP21" s="372"/>
      <c r="AQ21" s="388"/>
      <c r="AR21" s="388"/>
      <c r="AS21" s="392"/>
      <c r="AT21" s="392"/>
      <c r="AU21" s="392"/>
      <c r="AV21" s="392"/>
      <c r="AW21" s="395"/>
      <c r="BA21" s="27"/>
    </row>
    <row r="22" spans="1:53" s="126" customFormat="1" ht="81.75" customHeight="1" x14ac:dyDescent="0.35">
      <c r="A22" s="366"/>
      <c r="B22" s="361"/>
      <c r="C22" s="361"/>
      <c r="D22" s="361"/>
      <c r="E22" s="361"/>
      <c r="F22" s="361"/>
      <c r="G22" s="361"/>
      <c r="H22" s="361"/>
      <c r="I22" s="361"/>
      <c r="J22" s="361"/>
      <c r="K22" s="361"/>
      <c r="L22" s="361"/>
      <c r="M22" s="361"/>
      <c r="N22" s="105" t="s">
        <v>303</v>
      </c>
      <c r="O22" s="364"/>
      <c r="P22" s="364"/>
      <c r="Q22" s="364"/>
      <c r="R22" s="364"/>
      <c r="S22" s="364"/>
      <c r="T22" s="364"/>
      <c r="U22" s="149" t="s">
        <v>302</v>
      </c>
      <c r="V22" s="105" t="s">
        <v>87</v>
      </c>
      <c r="W22" s="105">
        <v>0.25</v>
      </c>
      <c r="X22" s="105" t="s">
        <v>41</v>
      </c>
      <c r="Y22" s="105">
        <f>VLOOKUP(X22,[5]Campos!$D$66:$E$67,2,FALSE)</f>
        <v>0.15</v>
      </c>
      <c r="Z22" s="105">
        <f t="shared" si="0"/>
        <v>0.4</v>
      </c>
      <c r="AA22" s="105" t="s">
        <v>147</v>
      </c>
      <c r="AB22" s="150" t="s">
        <v>42</v>
      </c>
      <c r="AC22" s="150" t="s">
        <v>95</v>
      </c>
      <c r="AD22" s="105" t="s">
        <v>98</v>
      </c>
      <c r="AE22" s="380"/>
      <c r="AF22" s="380"/>
      <c r="AG22" s="380"/>
      <c r="AH22" s="380"/>
      <c r="AI22" s="380"/>
      <c r="AJ22" s="380"/>
      <c r="AK22" s="380"/>
      <c r="AL22" s="370"/>
      <c r="AM22" s="124" t="s">
        <v>301</v>
      </c>
      <c r="AN22" s="105" t="s">
        <v>300</v>
      </c>
      <c r="AO22" s="105" t="s">
        <v>295</v>
      </c>
      <c r="AP22" s="105" t="s">
        <v>236</v>
      </c>
      <c r="AQ22" s="151">
        <v>45292</v>
      </c>
      <c r="AR22" s="151">
        <v>45474</v>
      </c>
      <c r="AS22" s="392"/>
      <c r="AT22" s="392"/>
      <c r="AU22" s="392"/>
      <c r="AV22" s="392"/>
      <c r="AW22" s="395"/>
      <c r="BA22" s="27"/>
    </row>
    <row r="23" spans="1:53" s="126" customFormat="1" ht="93.75" customHeight="1" x14ac:dyDescent="0.35">
      <c r="A23" s="366"/>
      <c r="B23" s="361"/>
      <c r="C23" s="361"/>
      <c r="D23" s="361"/>
      <c r="E23" s="361"/>
      <c r="F23" s="361"/>
      <c r="G23" s="361"/>
      <c r="H23" s="361"/>
      <c r="I23" s="361"/>
      <c r="J23" s="361"/>
      <c r="K23" s="361"/>
      <c r="L23" s="361"/>
      <c r="M23" s="361"/>
      <c r="N23" s="105" t="s">
        <v>299</v>
      </c>
      <c r="O23" s="364"/>
      <c r="P23" s="364"/>
      <c r="Q23" s="364"/>
      <c r="R23" s="364"/>
      <c r="S23" s="364"/>
      <c r="T23" s="364"/>
      <c r="U23" s="149" t="s">
        <v>298</v>
      </c>
      <c r="V23" s="105" t="s">
        <v>87</v>
      </c>
      <c r="W23" s="105">
        <v>0.25</v>
      </c>
      <c r="X23" s="105" t="s">
        <v>41</v>
      </c>
      <c r="Y23" s="105">
        <f>VLOOKUP(X23,[5]Campos!$D$66:$E$67,2,FALSE)</f>
        <v>0.15</v>
      </c>
      <c r="Z23" s="105">
        <f t="shared" si="0"/>
        <v>0.4</v>
      </c>
      <c r="AA23" s="105" t="s">
        <v>147</v>
      </c>
      <c r="AB23" s="150" t="s">
        <v>42</v>
      </c>
      <c r="AC23" s="150" t="s">
        <v>95</v>
      </c>
      <c r="AD23" s="105" t="s">
        <v>98</v>
      </c>
      <c r="AE23" s="380"/>
      <c r="AF23" s="380"/>
      <c r="AG23" s="380"/>
      <c r="AH23" s="380"/>
      <c r="AI23" s="380"/>
      <c r="AJ23" s="380"/>
      <c r="AK23" s="380"/>
      <c r="AL23" s="370"/>
      <c r="AM23" s="368" t="s">
        <v>297</v>
      </c>
      <c r="AN23" s="368" t="s">
        <v>296</v>
      </c>
      <c r="AO23" s="368" t="s">
        <v>295</v>
      </c>
      <c r="AP23" s="368" t="s">
        <v>123</v>
      </c>
      <c r="AQ23" s="387">
        <v>45292</v>
      </c>
      <c r="AR23" s="387">
        <v>45657</v>
      </c>
      <c r="AS23" s="392" t="s">
        <v>294</v>
      </c>
      <c r="AT23" s="392" t="s">
        <v>293</v>
      </c>
      <c r="AU23" s="392" t="s">
        <v>292</v>
      </c>
      <c r="AV23" s="392" t="s">
        <v>291</v>
      </c>
      <c r="AW23" s="395"/>
      <c r="BA23" s="27"/>
    </row>
    <row r="24" spans="1:53" s="126" customFormat="1" ht="118.5" customHeight="1" x14ac:dyDescent="0.35">
      <c r="A24" s="366"/>
      <c r="B24" s="361"/>
      <c r="C24" s="361"/>
      <c r="D24" s="361"/>
      <c r="E24" s="361"/>
      <c r="F24" s="361"/>
      <c r="G24" s="361"/>
      <c r="H24" s="361"/>
      <c r="I24" s="361"/>
      <c r="J24" s="361"/>
      <c r="K24" s="361"/>
      <c r="L24" s="361"/>
      <c r="M24" s="361"/>
      <c r="N24" s="105" t="s">
        <v>290</v>
      </c>
      <c r="O24" s="364"/>
      <c r="P24" s="364"/>
      <c r="Q24" s="364"/>
      <c r="R24" s="364"/>
      <c r="S24" s="364"/>
      <c r="T24" s="364"/>
      <c r="U24" s="149" t="s">
        <v>289</v>
      </c>
      <c r="V24" s="105" t="s">
        <v>88</v>
      </c>
      <c r="W24" s="105">
        <v>0.15</v>
      </c>
      <c r="X24" s="105" t="s">
        <v>41</v>
      </c>
      <c r="Y24" s="105">
        <f>VLOOKUP(X24,[5]Campos!$D$66:$E$67,2,FALSE)</f>
        <v>0.15</v>
      </c>
      <c r="Z24" s="105">
        <f t="shared" si="0"/>
        <v>0.3</v>
      </c>
      <c r="AA24" s="105" t="s">
        <v>147</v>
      </c>
      <c r="AB24" s="150" t="s">
        <v>42</v>
      </c>
      <c r="AC24" s="150" t="s">
        <v>95</v>
      </c>
      <c r="AD24" s="105" t="s">
        <v>98</v>
      </c>
      <c r="AE24" s="380"/>
      <c r="AF24" s="380"/>
      <c r="AG24" s="380"/>
      <c r="AH24" s="380"/>
      <c r="AI24" s="380"/>
      <c r="AJ24" s="380"/>
      <c r="AK24" s="380"/>
      <c r="AL24" s="370"/>
      <c r="AM24" s="372"/>
      <c r="AN24" s="372"/>
      <c r="AO24" s="372"/>
      <c r="AP24" s="372"/>
      <c r="AQ24" s="388"/>
      <c r="AR24" s="388"/>
      <c r="AS24" s="392"/>
      <c r="AT24" s="392"/>
      <c r="AU24" s="392"/>
      <c r="AV24" s="392"/>
      <c r="AW24" s="395"/>
      <c r="BA24" s="27"/>
    </row>
    <row r="25" spans="1:53" s="126" customFormat="1" ht="114.75" customHeight="1" x14ac:dyDescent="0.35">
      <c r="A25" s="366"/>
      <c r="B25" s="361"/>
      <c r="C25" s="361"/>
      <c r="D25" s="361"/>
      <c r="E25" s="361"/>
      <c r="F25" s="361"/>
      <c r="G25" s="361"/>
      <c r="H25" s="361"/>
      <c r="I25" s="361"/>
      <c r="J25" s="361"/>
      <c r="K25" s="361"/>
      <c r="L25" s="361"/>
      <c r="M25" s="361"/>
      <c r="N25" s="368" t="s">
        <v>288</v>
      </c>
      <c r="O25" s="364"/>
      <c r="P25" s="364"/>
      <c r="Q25" s="364"/>
      <c r="R25" s="364"/>
      <c r="S25" s="364"/>
      <c r="T25" s="364"/>
      <c r="U25" s="389" t="s">
        <v>287</v>
      </c>
      <c r="V25" s="105" t="s">
        <v>88</v>
      </c>
      <c r="W25" s="105">
        <v>0.15</v>
      </c>
      <c r="X25" s="105" t="s">
        <v>41</v>
      </c>
      <c r="Y25" s="105">
        <f>VLOOKUP(X25,[5]Campos!$D$66:$E$67,2,FALSE)</f>
        <v>0.15</v>
      </c>
      <c r="Z25" s="105">
        <f t="shared" si="0"/>
        <v>0.3</v>
      </c>
      <c r="AA25" s="105" t="s">
        <v>147</v>
      </c>
      <c r="AB25" s="150" t="s">
        <v>42</v>
      </c>
      <c r="AC25" s="150" t="s">
        <v>95</v>
      </c>
      <c r="AD25" s="105" t="s">
        <v>98</v>
      </c>
      <c r="AE25" s="380"/>
      <c r="AF25" s="380"/>
      <c r="AG25" s="380"/>
      <c r="AH25" s="380"/>
      <c r="AI25" s="380"/>
      <c r="AJ25" s="380"/>
      <c r="AK25" s="380"/>
      <c r="AL25" s="370"/>
      <c r="AM25" s="124" t="s">
        <v>286</v>
      </c>
      <c r="AN25" s="105" t="s">
        <v>285</v>
      </c>
      <c r="AO25" s="105" t="s">
        <v>282</v>
      </c>
      <c r="AP25" s="105" t="s">
        <v>236</v>
      </c>
      <c r="AQ25" s="151">
        <v>45292</v>
      </c>
      <c r="AR25" s="151">
        <v>45657</v>
      </c>
      <c r="AS25" s="392"/>
      <c r="AT25" s="392"/>
      <c r="AU25" s="392"/>
      <c r="AV25" s="392"/>
      <c r="AW25" s="395"/>
      <c r="BA25" s="27"/>
    </row>
    <row r="26" spans="1:53" s="126" customFormat="1" ht="87" customHeight="1" x14ac:dyDescent="0.35">
      <c r="A26" s="366"/>
      <c r="B26" s="361"/>
      <c r="C26" s="361"/>
      <c r="D26" s="361"/>
      <c r="E26" s="361"/>
      <c r="F26" s="361"/>
      <c r="G26" s="361"/>
      <c r="H26" s="361"/>
      <c r="I26" s="361"/>
      <c r="J26" s="361"/>
      <c r="K26" s="361"/>
      <c r="L26" s="361"/>
      <c r="M26" s="361"/>
      <c r="N26" s="372"/>
      <c r="O26" s="364"/>
      <c r="P26" s="364"/>
      <c r="Q26" s="364"/>
      <c r="R26" s="364"/>
      <c r="S26" s="364"/>
      <c r="T26" s="364"/>
      <c r="U26" s="390"/>
      <c r="V26" s="105" t="s">
        <v>87</v>
      </c>
      <c r="W26" s="105">
        <v>0.25</v>
      </c>
      <c r="X26" s="105" t="s">
        <v>41</v>
      </c>
      <c r="Y26" s="105">
        <f>VLOOKUP(X26,[5]Campos!$D$66:$E$67,2,FALSE)</f>
        <v>0.15</v>
      </c>
      <c r="Z26" s="105">
        <f t="shared" si="0"/>
        <v>0.4</v>
      </c>
      <c r="AA26" s="105" t="s">
        <v>147</v>
      </c>
      <c r="AB26" s="150" t="s">
        <v>42</v>
      </c>
      <c r="AC26" s="150" t="s">
        <v>95</v>
      </c>
      <c r="AD26" s="105" t="s">
        <v>98</v>
      </c>
      <c r="AE26" s="380"/>
      <c r="AF26" s="380"/>
      <c r="AG26" s="380"/>
      <c r="AH26" s="380"/>
      <c r="AI26" s="380"/>
      <c r="AJ26" s="380"/>
      <c r="AK26" s="380"/>
      <c r="AL26" s="370"/>
      <c r="AM26" s="105" t="s">
        <v>284</v>
      </c>
      <c r="AN26" s="105" t="s">
        <v>283</v>
      </c>
      <c r="AO26" s="105" t="s">
        <v>282</v>
      </c>
      <c r="AP26" s="105" t="s">
        <v>123</v>
      </c>
      <c r="AQ26" s="105" t="s">
        <v>281</v>
      </c>
      <c r="AR26" s="105" t="s">
        <v>280</v>
      </c>
      <c r="AS26" s="368" t="s">
        <v>279</v>
      </c>
      <c r="AT26" s="368" t="s">
        <v>278</v>
      </c>
      <c r="AU26" s="368" t="s">
        <v>277</v>
      </c>
      <c r="AV26" s="368" t="s">
        <v>276</v>
      </c>
      <c r="AW26" s="395"/>
      <c r="BA26" s="27"/>
    </row>
    <row r="27" spans="1:53" s="126" customFormat="1" ht="169" customHeight="1" x14ac:dyDescent="0.35">
      <c r="A27" s="366"/>
      <c r="B27" s="361"/>
      <c r="C27" s="361"/>
      <c r="D27" s="361"/>
      <c r="E27" s="361"/>
      <c r="F27" s="361"/>
      <c r="G27" s="361"/>
      <c r="H27" s="361"/>
      <c r="I27" s="361"/>
      <c r="J27" s="361"/>
      <c r="K27" s="361"/>
      <c r="L27" s="361"/>
      <c r="M27" s="361"/>
      <c r="N27" s="105" t="s">
        <v>275</v>
      </c>
      <c r="O27" s="364"/>
      <c r="P27" s="364"/>
      <c r="Q27" s="364"/>
      <c r="R27" s="364"/>
      <c r="S27" s="364"/>
      <c r="T27" s="364"/>
      <c r="U27" s="149" t="s">
        <v>274</v>
      </c>
      <c r="V27" s="105" t="s">
        <v>87</v>
      </c>
      <c r="W27" s="105">
        <v>0.25</v>
      </c>
      <c r="X27" s="105" t="s">
        <v>41</v>
      </c>
      <c r="Y27" s="105">
        <f>VLOOKUP(X27,[5]Campos!$D$66:$E$67,2,FALSE)</f>
        <v>0.15</v>
      </c>
      <c r="Z27" s="105">
        <f t="shared" si="0"/>
        <v>0.4</v>
      </c>
      <c r="AA27" s="105" t="s">
        <v>147</v>
      </c>
      <c r="AB27" s="150" t="s">
        <v>42</v>
      </c>
      <c r="AC27" s="150" t="s">
        <v>95</v>
      </c>
      <c r="AD27" s="105" t="s">
        <v>98</v>
      </c>
      <c r="AE27" s="380"/>
      <c r="AF27" s="380"/>
      <c r="AG27" s="380"/>
      <c r="AH27" s="380"/>
      <c r="AI27" s="380"/>
      <c r="AJ27" s="380"/>
      <c r="AK27" s="380"/>
      <c r="AL27" s="370"/>
      <c r="AM27" s="368" t="s">
        <v>273</v>
      </c>
      <c r="AN27" s="368" t="s">
        <v>272</v>
      </c>
      <c r="AO27" s="368" t="s">
        <v>271</v>
      </c>
      <c r="AP27" s="368" t="s">
        <v>236</v>
      </c>
      <c r="AQ27" s="387">
        <v>45292</v>
      </c>
      <c r="AR27" s="387">
        <v>45657</v>
      </c>
      <c r="AS27" s="361"/>
      <c r="AT27" s="361"/>
      <c r="AU27" s="361"/>
      <c r="AV27" s="361"/>
      <c r="AW27" s="395"/>
      <c r="BA27" s="27"/>
    </row>
    <row r="28" spans="1:53" s="126" customFormat="1" ht="259.5" customHeight="1" thickBot="1" x14ac:dyDescent="0.4">
      <c r="A28" s="367"/>
      <c r="B28" s="362"/>
      <c r="C28" s="362"/>
      <c r="D28" s="362"/>
      <c r="E28" s="362"/>
      <c r="F28" s="362"/>
      <c r="G28" s="362"/>
      <c r="H28" s="362"/>
      <c r="I28" s="362"/>
      <c r="J28" s="362"/>
      <c r="K28" s="362"/>
      <c r="L28" s="362"/>
      <c r="M28" s="362"/>
      <c r="N28" s="143" t="s">
        <v>270</v>
      </c>
      <c r="O28" s="375"/>
      <c r="P28" s="375"/>
      <c r="Q28" s="375"/>
      <c r="R28" s="139"/>
      <c r="S28" s="140"/>
      <c r="T28" s="141"/>
      <c r="U28" s="142" t="s">
        <v>269</v>
      </c>
      <c r="V28" s="143" t="s">
        <v>87</v>
      </c>
      <c r="W28" s="143">
        <v>0.25</v>
      </c>
      <c r="X28" s="143" t="s">
        <v>41</v>
      </c>
      <c r="Y28" s="143">
        <v>0.15</v>
      </c>
      <c r="Z28" s="105">
        <f t="shared" si="0"/>
        <v>0.4</v>
      </c>
      <c r="AA28" s="105" t="s">
        <v>147</v>
      </c>
      <c r="AB28" s="144" t="s">
        <v>42</v>
      </c>
      <c r="AC28" s="144" t="s">
        <v>95</v>
      </c>
      <c r="AD28" s="143" t="s">
        <v>98</v>
      </c>
      <c r="AE28" s="377"/>
      <c r="AF28" s="377"/>
      <c r="AG28" s="377"/>
      <c r="AH28" s="377"/>
      <c r="AI28" s="377"/>
      <c r="AJ28" s="377"/>
      <c r="AK28" s="377"/>
      <c r="AL28" s="371"/>
      <c r="AM28" s="362"/>
      <c r="AN28" s="362"/>
      <c r="AO28" s="362"/>
      <c r="AP28" s="362"/>
      <c r="AQ28" s="386"/>
      <c r="AR28" s="386"/>
      <c r="AS28" s="362"/>
      <c r="AT28" s="362"/>
      <c r="AU28" s="362"/>
      <c r="AV28" s="362"/>
      <c r="AW28" s="382"/>
      <c r="BA28" s="27"/>
    </row>
    <row r="29" spans="1:53" s="126" customFormat="1" ht="322.5" customHeight="1" thickBot="1" x14ac:dyDescent="0.4">
      <c r="A29" s="164" t="s">
        <v>357</v>
      </c>
      <c r="B29" s="154" t="s">
        <v>49</v>
      </c>
      <c r="C29" s="154" t="s">
        <v>268</v>
      </c>
      <c r="D29" s="154" t="s">
        <v>65</v>
      </c>
      <c r="E29" s="154" t="s">
        <v>65</v>
      </c>
      <c r="F29" s="154" t="s">
        <v>267</v>
      </c>
      <c r="G29" s="154" t="s">
        <v>266</v>
      </c>
      <c r="H29" s="154" t="s">
        <v>168</v>
      </c>
      <c r="I29" s="154" t="s">
        <v>68</v>
      </c>
      <c r="J29" s="154" t="s">
        <v>197</v>
      </c>
      <c r="K29" s="154" t="s">
        <v>197</v>
      </c>
      <c r="L29" s="154" t="s">
        <v>73</v>
      </c>
      <c r="M29" s="154" t="s">
        <v>265</v>
      </c>
      <c r="N29" s="154" t="s">
        <v>265</v>
      </c>
      <c r="O29" s="155" t="s">
        <v>264</v>
      </c>
      <c r="P29" s="155" t="s">
        <v>74</v>
      </c>
      <c r="Q29" s="155" t="s">
        <v>249</v>
      </c>
      <c r="R29" s="155" t="s">
        <v>138</v>
      </c>
      <c r="S29" s="156" t="s">
        <v>146</v>
      </c>
      <c r="T29" s="157" t="s">
        <v>143</v>
      </c>
      <c r="U29" s="158" t="s">
        <v>263</v>
      </c>
      <c r="V29" s="154" t="s">
        <v>87</v>
      </c>
      <c r="W29" s="154">
        <v>0.25</v>
      </c>
      <c r="X29" s="154" t="s">
        <v>41</v>
      </c>
      <c r="Y29" s="154">
        <v>0.15</v>
      </c>
      <c r="Z29" s="154">
        <v>0.15</v>
      </c>
      <c r="AA29" s="154" t="s">
        <v>146</v>
      </c>
      <c r="AB29" s="159" t="s">
        <v>42</v>
      </c>
      <c r="AC29" s="159" t="s">
        <v>95</v>
      </c>
      <c r="AD29" s="154" t="s">
        <v>98</v>
      </c>
      <c r="AE29" s="157" t="s">
        <v>262</v>
      </c>
      <c r="AF29" s="157">
        <v>40</v>
      </c>
      <c r="AG29" s="157" t="s">
        <v>146</v>
      </c>
      <c r="AH29" s="157">
        <v>80</v>
      </c>
      <c r="AI29" s="160">
        <v>0.8</v>
      </c>
      <c r="AJ29" s="157" t="s">
        <v>247</v>
      </c>
      <c r="AK29" s="157" t="s">
        <v>143</v>
      </c>
      <c r="AL29" s="161" t="s">
        <v>85</v>
      </c>
      <c r="AM29" s="154" t="s">
        <v>261</v>
      </c>
      <c r="AN29" s="154" t="s">
        <v>260</v>
      </c>
      <c r="AO29" s="154" t="s">
        <v>257</v>
      </c>
      <c r="AP29" s="154" t="s">
        <v>46</v>
      </c>
      <c r="AQ29" s="162">
        <v>45292</v>
      </c>
      <c r="AR29" s="162">
        <v>45657</v>
      </c>
      <c r="AS29" s="154" t="s">
        <v>259</v>
      </c>
      <c r="AT29" s="154" t="s">
        <v>258</v>
      </c>
      <c r="AU29" s="154" t="s">
        <v>257</v>
      </c>
      <c r="AV29" s="154" t="s">
        <v>256</v>
      </c>
      <c r="AW29" s="163" t="s">
        <v>255</v>
      </c>
      <c r="BA29" s="27"/>
    </row>
    <row r="30" spans="1:53" s="126" customFormat="1" ht="222" customHeight="1" x14ac:dyDescent="0.35">
      <c r="A30" s="365" t="s">
        <v>358</v>
      </c>
      <c r="B30" s="360" t="s">
        <v>49</v>
      </c>
      <c r="C30" s="360" t="s">
        <v>226</v>
      </c>
      <c r="D30" s="360" t="s">
        <v>56</v>
      </c>
      <c r="E30" s="360" t="s">
        <v>56</v>
      </c>
      <c r="F30" s="360" t="s">
        <v>254</v>
      </c>
      <c r="G30" s="360" t="s">
        <v>253</v>
      </c>
      <c r="H30" s="360" t="s">
        <v>168</v>
      </c>
      <c r="I30" s="360" t="s">
        <v>68</v>
      </c>
      <c r="J30" s="360" t="s">
        <v>197</v>
      </c>
      <c r="K30" s="360" t="s">
        <v>197</v>
      </c>
      <c r="L30" s="360" t="s">
        <v>73</v>
      </c>
      <c r="M30" s="360" t="s">
        <v>252</v>
      </c>
      <c r="N30" s="360" t="s">
        <v>251</v>
      </c>
      <c r="O30" s="360" t="s">
        <v>250</v>
      </c>
      <c r="P30" s="360" t="s">
        <v>74</v>
      </c>
      <c r="Q30" s="360" t="s">
        <v>249</v>
      </c>
      <c r="R30" s="360" t="s">
        <v>137</v>
      </c>
      <c r="S30" s="360" t="s">
        <v>147</v>
      </c>
      <c r="T30" s="360" t="s">
        <v>142</v>
      </c>
      <c r="U30" s="133" t="s">
        <v>248</v>
      </c>
      <c r="V30" s="134" t="s">
        <v>87</v>
      </c>
      <c r="W30" s="134">
        <v>0.25</v>
      </c>
      <c r="X30" s="134" t="s">
        <v>41</v>
      </c>
      <c r="Y30" s="134">
        <v>0.15</v>
      </c>
      <c r="Z30" s="134">
        <f>W30+Y30</f>
        <v>0.4</v>
      </c>
      <c r="AA30" s="134" t="s">
        <v>146</v>
      </c>
      <c r="AB30" s="135" t="s">
        <v>42</v>
      </c>
      <c r="AC30" s="135" t="s">
        <v>95</v>
      </c>
      <c r="AD30" s="134" t="s">
        <v>98</v>
      </c>
      <c r="AE30" s="376" t="s">
        <v>247</v>
      </c>
      <c r="AF30" s="376">
        <v>80</v>
      </c>
      <c r="AG30" s="376" t="s">
        <v>147</v>
      </c>
      <c r="AH30" s="376">
        <v>100</v>
      </c>
      <c r="AI30" s="376">
        <v>0.8</v>
      </c>
      <c r="AJ30" s="376" t="s">
        <v>138</v>
      </c>
      <c r="AK30" s="376" t="s">
        <v>142</v>
      </c>
      <c r="AL30" s="369" t="s">
        <v>85</v>
      </c>
      <c r="AM30" s="134" t="s">
        <v>246</v>
      </c>
      <c r="AN30" s="134" t="s">
        <v>245</v>
      </c>
      <c r="AO30" s="134" t="s">
        <v>244</v>
      </c>
      <c r="AP30" s="134" t="s">
        <v>123</v>
      </c>
      <c r="AQ30" s="147">
        <v>45292</v>
      </c>
      <c r="AR30" s="147">
        <v>45657</v>
      </c>
      <c r="AS30" s="134" t="s">
        <v>243</v>
      </c>
      <c r="AT30" s="134" t="s">
        <v>242</v>
      </c>
      <c r="AU30" s="134" t="s">
        <v>226</v>
      </c>
      <c r="AV30" s="134" t="s">
        <v>215</v>
      </c>
      <c r="AW30" s="381" t="s">
        <v>241</v>
      </c>
      <c r="BA30" s="27"/>
    </row>
    <row r="31" spans="1:53" s="126" customFormat="1" ht="143.25" customHeight="1" x14ac:dyDescent="0.35">
      <c r="A31" s="366"/>
      <c r="B31" s="361"/>
      <c r="C31" s="361"/>
      <c r="D31" s="361"/>
      <c r="E31" s="361"/>
      <c r="F31" s="361"/>
      <c r="G31" s="361"/>
      <c r="H31" s="361"/>
      <c r="I31" s="361"/>
      <c r="J31" s="361"/>
      <c r="K31" s="361"/>
      <c r="L31" s="361"/>
      <c r="M31" s="361"/>
      <c r="N31" s="372"/>
      <c r="O31" s="361"/>
      <c r="P31" s="361"/>
      <c r="Q31" s="361"/>
      <c r="R31" s="361"/>
      <c r="S31" s="361"/>
      <c r="T31" s="361"/>
      <c r="U31" s="149" t="s">
        <v>240</v>
      </c>
      <c r="V31" s="105" t="s">
        <v>87</v>
      </c>
      <c r="W31" s="105">
        <v>0.25</v>
      </c>
      <c r="X31" s="105" t="s">
        <v>41</v>
      </c>
      <c r="Y31" s="105">
        <v>0.15</v>
      </c>
      <c r="Z31" s="105">
        <f>W31+Y31</f>
        <v>0.4</v>
      </c>
      <c r="AA31" s="105" t="s">
        <v>146</v>
      </c>
      <c r="AB31" s="150" t="s">
        <v>42</v>
      </c>
      <c r="AC31" s="150" t="s">
        <v>95</v>
      </c>
      <c r="AD31" s="105" t="s">
        <v>98</v>
      </c>
      <c r="AE31" s="380"/>
      <c r="AF31" s="380"/>
      <c r="AG31" s="380"/>
      <c r="AH31" s="380"/>
      <c r="AI31" s="380"/>
      <c r="AJ31" s="380"/>
      <c r="AK31" s="380"/>
      <c r="AL31" s="370"/>
      <c r="AM31" s="124" t="s">
        <v>239</v>
      </c>
      <c r="AN31" s="124" t="s">
        <v>238</v>
      </c>
      <c r="AO31" s="124" t="s">
        <v>237</v>
      </c>
      <c r="AP31" s="124" t="s">
        <v>236</v>
      </c>
      <c r="AQ31" s="153" t="s">
        <v>235</v>
      </c>
      <c r="AR31" s="124" t="s">
        <v>234</v>
      </c>
      <c r="AS31" s="124" t="s">
        <v>233</v>
      </c>
      <c r="AT31" s="124" t="s">
        <v>217</v>
      </c>
      <c r="AU31" s="124" t="s">
        <v>226</v>
      </c>
      <c r="AV31" s="124" t="s">
        <v>215</v>
      </c>
      <c r="AW31" s="395"/>
      <c r="BA31" s="27"/>
    </row>
    <row r="32" spans="1:53" s="126" customFormat="1" ht="131.25" customHeight="1" x14ac:dyDescent="0.35">
      <c r="A32" s="366"/>
      <c r="B32" s="361"/>
      <c r="C32" s="361"/>
      <c r="D32" s="361"/>
      <c r="E32" s="361"/>
      <c r="F32" s="361"/>
      <c r="G32" s="361"/>
      <c r="H32" s="361"/>
      <c r="I32" s="361"/>
      <c r="J32" s="361"/>
      <c r="K32" s="361"/>
      <c r="L32" s="361"/>
      <c r="M32" s="361"/>
      <c r="N32" s="368" t="s">
        <v>232</v>
      </c>
      <c r="O32" s="361"/>
      <c r="P32" s="361"/>
      <c r="Q32" s="361"/>
      <c r="R32" s="361"/>
      <c r="S32" s="361"/>
      <c r="T32" s="361"/>
      <c r="U32" s="149" t="s">
        <v>231</v>
      </c>
      <c r="V32" s="105" t="s">
        <v>88</v>
      </c>
      <c r="W32" s="105">
        <v>0.15</v>
      </c>
      <c r="X32" s="105" t="s">
        <v>41</v>
      </c>
      <c r="Y32" s="105">
        <v>0.15</v>
      </c>
      <c r="Z32" s="105">
        <f>W32+Y32</f>
        <v>0.3</v>
      </c>
      <c r="AA32" s="105" t="s">
        <v>146</v>
      </c>
      <c r="AB32" s="150" t="s">
        <v>42</v>
      </c>
      <c r="AC32" s="150" t="s">
        <v>95</v>
      </c>
      <c r="AD32" s="105" t="s">
        <v>98</v>
      </c>
      <c r="AE32" s="380"/>
      <c r="AF32" s="380"/>
      <c r="AG32" s="380"/>
      <c r="AH32" s="380"/>
      <c r="AI32" s="380"/>
      <c r="AJ32" s="380"/>
      <c r="AK32" s="380"/>
      <c r="AL32" s="370"/>
      <c r="AM32" s="124" t="s">
        <v>230</v>
      </c>
      <c r="AN32" s="124" t="s">
        <v>229</v>
      </c>
      <c r="AO32" s="124" t="s">
        <v>228</v>
      </c>
      <c r="AP32" s="124" t="s">
        <v>123</v>
      </c>
      <c r="AQ32" s="153">
        <v>45292</v>
      </c>
      <c r="AR32" s="153">
        <v>45657</v>
      </c>
      <c r="AS32" s="124" t="s">
        <v>227</v>
      </c>
      <c r="AT32" s="124" t="s">
        <v>217</v>
      </c>
      <c r="AU32" s="124" t="s">
        <v>226</v>
      </c>
      <c r="AV32" s="124" t="s">
        <v>215</v>
      </c>
      <c r="AW32" s="395"/>
      <c r="BA32" s="27"/>
    </row>
    <row r="33" spans="1:55" s="126" customFormat="1" ht="141.75" customHeight="1" x14ac:dyDescent="0.35">
      <c r="A33" s="366"/>
      <c r="B33" s="361"/>
      <c r="C33" s="361"/>
      <c r="D33" s="361"/>
      <c r="E33" s="361"/>
      <c r="F33" s="361"/>
      <c r="G33" s="361"/>
      <c r="H33" s="361"/>
      <c r="I33" s="361"/>
      <c r="J33" s="361"/>
      <c r="K33" s="361"/>
      <c r="L33" s="361"/>
      <c r="M33" s="361"/>
      <c r="N33" s="372"/>
      <c r="O33" s="361"/>
      <c r="P33" s="361"/>
      <c r="Q33" s="361"/>
      <c r="R33" s="361"/>
      <c r="S33" s="361"/>
      <c r="T33" s="361"/>
      <c r="U33" s="149" t="s">
        <v>225</v>
      </c>
      <c r="V33" s="105" t="s">
        <v>88</v>
      </c>
      <c r="W33" s="105">
        <v>0.15</v>
      </c>
      <c r="X33" s="105" t="s">
        <v>41</v>
      </c>
      <c r="Y33" s="105">
        <v>0.15</v>
      </c>
      <c r="Z33" s="105">
        <f>W33+Y33</f>
        <v>0.3</v>
      </c>
      <c r="AA33" s="105" t="s">
        <v>146</v>
      </c>
      <c r="AB33" s="150" t="s">
        <v>42</v>
      </c>
      <c r="AC33" s="150" t="s">
        <v>95</v>
      </c>
      <c r="AD33" s="105" t="s">
        <v>98</v>
      </c>
      <c r="AE33" s="380"/>
      <c r="AF33" s="380"/>
      <c r="AG33" s="380"/>
      <c r="AH33" s="380"/>
      <c r="AI33" s="380"/>
      <c r="AJ33" s="380"/>
      <c r="AK33" s="380"/>
      <c r="AL33" s="370"/>
      <c r="AM33" s="368" t="s">
        <v>224</v>
      </c>
      <c r="AN33" s="368" t="s">
        <v>223</v>
      </c>
      <c r="AO33" s="368" t="s">
        <v>222</v>
      </c>
      <c r="AP33" s="368" t="s">
        <v>46</v>
      </c>
      <c r="AQ33" s="387">
        <v>45292</v>
      </c>
      <c r="AR33" s="387">
        <v>45657</v>
      </c>
      <c r="AS33" s="124" t="s">
        <v>221</v>
      </c>
      <c r="AT33" s="124" t="s">
        <v>217</v>
      </c>
      <c r="AU33" s="124" t="s">
        <v>216</v>
      </c>
      <c r="AV33" s="124" t="s">
        <v>215</v>
      </c>
      <c r="AW33" s="395"/>
      <c r="BA33" s="27"/>
    </row>
    <row r="34" spans="1:55" s="126" customFormat="1" ht="139.5" customHeight="1" thickBot="1" x14ac:dyDescent="0.4">
      <c r="A34" s="367"/>
      <c r="B34" s="362"/>
      <c r="C34" s="362"/>
      <c r="D34" s="362"/>
      <c r="E34" s="362"/>
      <c r="F34" s="362"/>
      <c r="G34" s="362"/>
      <c r="H34" s="362"/>
      <c r="I34" s="362"/>
      <c r="J34" s="362"/>
      <c r="K34" s="362"/>
      <c r="L34" s="362"/>
      <c r="M34" s="362"/>
      <c r="N34" s="138" t="s">
        <v>220</v>
      </c>
      <c r="O34" s="362"/>
      <c r="P34" s="362"/>
      <c r="Q34" s="362"/>
      <c r="R34" s="362"/>
      <c r="S34" s="362"/>
      <c r="T34" s="362"/>
      <c r="U34" s="142" t="s">
        <v>219</v>
      </c>
      <c r="V34" s="143" t="s">
        <v>88</v>
      </c>
      <c r="W34" s="143">
        <v>0.15</v>
      </c>
      <c r="X34" s="143" t="s">
        <v>41</v>
      </c>
      <c r="Y34" s="143">
        <v>0.15</v>
      </c>
      <c r="Z34" s="143">
        <f>W34+Y34</f>
        <v>0.3</v>
      </c>
      <c r="AA34" s="143" t="s">
        <v>146</v>
      </c>
      <c r="AB34" s="144" t="s">
        <v>42</v>
      </c>
      <c r="AC34" s="144" t="s">
        <v>95</v>
      </c>
      <c r="AD34" s="143" t="s">
        <v>98</v>
      </c>
      <c r="AE34" s="377"/>
      <c r="AF34" s="377"/>
      <c r="AG34" s="377"/>
      <c r="AH34" s="377"/>
      <c r="AI34" s="377"/>
      <c r="AJ34" s="377"/>
      <c r="AK34" s="377"/>
      <c r="AL34" s="371"/>
      <c r="AM34" s="362"/>
      <c r="AN34" s="362"/>
      <c r="AO34" s="362"/>
      <c r="AP34" s="362"/>
      <c r="AQ34" s="386"/>
      <c r="AR34" s="386"/>
      <c r="AS34" s="138" t="s">
        <v>218</v>
      </c>
      <c r="AT34" s="138" t="s">
        <v>217</v>
      </c>
      <c r="AU34" s="138" t="s">
        <v>216</v>
      </c>
      <c r="AV34" s="138" t="s">
        <v>215</v>
      </c>
      <c r="AW34" s="382"/>
      <c r="BA34" s="27"/>
    </row>
    <row r="35" spans="1:55" ht="14.5" x14ac:dyDescent="0.35">
      <c r="AL35" s="29"/>
    </row>
    <row r="36" spans="1:55" customFormat="1" ht="20.149999999999999" customHeight="1" x14ac:dyDescent="0.3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9"/>
      <c r="AN36" s="29"/>
      <c r="AO36" s="29"/>
      <c r="AP36" s="29"/>
      <c r="AQ36" s="29"/>
      <c r="AR36" s="29"/>
      <c r="AS36" s="29"/>
      <c r="AT36" s="29"/>
      <c r="AU36" s="29"/>
      <c r="AV36" s="29"/>
      <c r="AW36" s="29"/>
      <c r="AX36" s="5"/>
      <c r="AY36" s="5"/>
      <c r="AZ36" s="5"/>
      <c r="BA36" s="5"/>
      <c r="BB36" s="5"/>
      <c r="BC36" s="5"/>
    </row>
  </sheetData>
  <sheetProtection formatCells="0" insertRows="0" deleteRows="0"/>
  <mergeCells count="189">
    <mergeCell ref="A14:A28"/>
    <mergeCell ref="B14:B28"/>
    <mergeCell ref="C14:C28"/>
    <mergeCell ref="D14:D28"/>
    <mergeCell ref="E14:E28"/>
    <mergeCell ref="T30:T34"/>
    <mergeCell ref="AL30:AL34"/>
    <mergeCell ref="AM33:AM34"/>
    <mergeCell ref="AN33:AN34"/>
    <mergeCell ref="AE30:AE34"/>
    <mergeCell ref="AF30:AF34"/>
    <mergeCell ref="AG30:AG34"/>
    <mergeCell ref="AH30:AH34"/>
    <mergeCell ref="AI30:AI34"/>
    <mergeCell ref="AJ30:AJ34"/>
    <mergeCell ref="O30:O34"/>
    <mergeCell ref="P30:P34"/>
    <mergeCell ref="Q30:Q34"/>
    <mergeCell ref="R30:R34"/>
    <mergeCell ref="S30:S34"/>
    <mergeCell ref="F14:F28"/>
    <mergeCell ref="G14:G28"/>
    <mergeCell ref="H14:H28"/>
    <mergeCell ref="I14:I28"/>
    <mergeCell ref="J14:J28"/>
    <mergeCell ref="K14:K28"/>
    <mergeCell ref="AK30:AK34"/>
    <mergeCell ref="AW14:AW28"/>
    <mergeCell ref="AT26:AT28"/>
    <mergeCell ref="AU26:AU28"/>
    <mergeCell ref="AV26:AV28"/>
    <mergeCell ref="AO33:AO34"/>
    <mergeCell ref="AW30:AW34"/>
    <mergeCell ref="AP33:AP34"/>
    <mergeCell ref="AQ33:AQ34"/>
    <mergeCell ref="AR33:AR34"/>
    <mergeCell ref="G12:G13"/>
    <mergeCell ref="H12:H13"/>
    <mergeCell ref="AM14:AM17"/>
    <mergeCell ref="AN14:AN17"/>
    <mergeCell ref="AO14:AO17"/>
    <mergeCell ref="AM20:AM21"/>
    <mergeCell ref="AN20:AN21"/>
    <mergeCell ref="L14:L28"/>
    <mergeCell ref="AR20:AR21"/>
    <mergeCell ref="AM23:AM24"/>
    <mergeCell ref="AN23:AN24"/>
    <mergeCell ref="N14:N15"/>
    <mergeCell ref="P14:P28"/>
    <mergeCell ref="Q14:Q28"/>
    <mergeCell ref="AP14:AP17"/>
    <mergeCell ref="AO20:AO21"/>
    <mergeCell ref="U25:U26"/>
    <mergeCell ref="AS14:AS17"/>
    <mergeCell ref="AT14:AT17"/>
    <mergeCell ref="AU14:AU17"/>
    <mergeCell ref="AV14:AV17"/>
    <mergeCell ref="AS26:AS28"/>
    <mergeCell ref="AR27:AR28"/>
    <mergeCell ref="AQ14:AQ17"/>
    <mergeCell ref="AR14:AR17"/>
    <mergeCell ref="AT23:AT25"/>
    <mergeCell ref="AU23:AU25"/>
    <mergeCell ref="AV23:AV25"/>
    <mergeCell ref="AS18:AS22"/>
    <mergeCell ref="AT18:AT22"/>
    <mergeCell ref="AU18:AU22"/>
    <mergeCell ref="AV18:AV22"/>
    <mergeCell ref="AS23:AS25"/>
    <mergeCell ref="T12:T13"/>
    <mergeCell ref="S12:S13"/>
    <mergeCell ref="R12:R13"/>
    <mergeCell ref="Q12:Q13"/>
    <mergeCell ref="AP12:AP13"/>
    <mergeCell ref="AQ12:AQ13"/>
    <mergeCell ref="AR12:AR13"/>
    <mergeCell ref="AN12:AN13"/>
    <mergeCell ref="AE14:AE28"/>
    <mergeCell ref="AF14:AF28"/>
    <mergeCell ref="AG14:AG28"/>
    <mergeCell ref="AH14:AH28"/>
    <mergeCell ref="AI14:AI28"/>
    <mergeCell ref="AJ14:AJ28"/>
    <mergeCell ref="AP20:AP21"/>
    <mergeCell ref="AQ20:AQ21"/>
    <mergeCell ref="AO23:AO24"/>
    <mergeCell ref="AP23:AP24"/>
    <mergeCell ref="AQ23:AQ24"/>
    <mergeCell ref="AR23:AR24"/>
    <mergeCell ref="AO27:AO28"/>
    <mergeCell ref="AP27:AP28"/>
    <mergeCell ref="AQ27:AQ28"/>
    <mergeCell ref="AE12:AE13"/>
    <mergeCell ref="AF12:AF13"/>
    <mergeCell ref="AG12:AG13"/>
    <mergeCell ref="AH12:AH13"/>
    <mergeCell ref="AI12:AI13"/>
    <mergeCell ref="AJ12:AJ13"/>
    <mergeCell ref="AK12:AK13"/>
    <mergeCell ref="AK14:AK28"/>
    <mergeCell ref="AW12:AW13"/>
    <mergeCell ref="AS10:AS11"/>
    <mergeCell ref="AQ10:AQ11"/>
    <mergeCell ref="AR10:AR11"/>
    <mergeCell ref="AS9:AV9"/>
    <mergeCell ref="AW9:AW11"/>
    <mergeCell ref="AL9:AR9"/>
    <mergeCell ref="AN10:AN11"/>
    <mergeCell ref="AO10:AO11"/>
    <mergeCell ref="AO12:AO13"/>
    <mergeCell ref="AL12:AL13"/>
    <mergeCell ref="AM12:AM13"/>
    <mergeCell ref="AJ9:AJ10"/>
    <mergeCell ref="AF9:AF10"/>
    <mergeCell ref="AH9:AH10"/>
    <mergeCell ref="AI9:AI10"/>
    <mergeCell ref="Q9:Q10"/>
    <mergeCell ref="P9:P10"/>
    <mergeCell ref="V9:AD9"/>
    <mergeCell ref="AE9:AE10"/>
    <mergeCell ref="AG9:AG10"/>
    <mergeCell ref="AM27:AM28"/>
    <mergeCell ref="AN27:AN28"/>
    <mergeCell ref="T14:T27"/>
    <mergeCell ref="U4:Y4"/>
    <mergeCell ref="A5:AK5"/>
    <mergeCell ref="AE6:AK8"/>
    <mergeCell ref="A12:A13"/>
    <mergeCell ref="B12:B13"/>
    <mergeCell ref="C12:C13"/>
    <mergeCell ref="D12:D13"/>
    <mergeCell ref="N12:N13"/>
    <mergeCell ref="M12:M13"/>
    <mergeCell ref="AL14:AL28"/>
    <mergeCell ref="AK9:AK10"/>
    <mergeCell ref="AL10:AL11"/>
    <mergeCell ref="AM10:AM11"/>
    <mergeCell ref="O9:O10"/>
    <mergeCell ref="P12:P13"/>
    <mergeCell ref="O12:O13"/>
    <mergeCell ref="L9:L10"/>
    <mergeCell ref="F9:F10"/>
    <mergeCell ref="I12:I13"/>
    <mergeCell ref="J12:J13"/>
    <mergeCell ref="K12:K13"/>
    <mergeCell ref="C1:L1"/>
    <mergeCell ref="C2:L3"/>
    <mergeCell ref="U6:AD8"/>
    <mergeCell ref="R6:T8"/>
    <mergeCell ref="A6:Q8"/>
    <mergeCell ref="A9:A10"/>
    <mergeCell ref="B9:B10"/>
    <mergeCell ref="C9:C10"/>
    <mergeCell ref="D9:D10"/>
    <mergeCell ref="E9:E10"/>
    <mergeCell ref="M9:N9"/>
    <mergeCell ref="R9:R10"/>
    <mergeCell ref="S9:S10"/>
    <mergeCell ref="T9:T10"/>
    <mergeCell ref="U9:U10"/>
    <mergeCell ref="G9:G10"/>
    <mergeCell ref="H9:H10"/>
    <mergeCell ref="I9:I10"/>
    <mergeCell ref="J9:J10"/>
    <mergeCell ref="K9:K10"/>
    <mergeCell ref="H30:H34"/>
    <mergeCell ref="I30:I34"/>
    <mergeCell ref="J30:J34"/>
    <mergeCell ref="G30:G34"/>
    <mergeCell ref="E12:E13"/>
    <mergeCell ref="F12:F13"/>
    <mergeCell ref="R14:R27"/>
    <mergeCell ref="S14:S27"/>
    <mergeCell ref="A30:A34"/>
    <mergeCell ref="B30:B34"/>
    <mergeCell ref="C30:C34"/>
    <mergeCell ref="D30:D34"/>
    <mergeCell ref="E30:E34"/>
    <mergeCell ref="F30:F34"/>
    <mergeCell ref="N30:N31"/>
    <mergeCell ref="K30:K34"/>
    <mergeCell ref="L30:L34"/>
    <mergeCell ref="N32:N33"/>
    <mergeCell ref="M30:M34"/>
    <mergeCell ref="L12:L13"/>
    <mergeCell ref="N17:N18"/>
    <mergeCell ref="N25:N26"/>
    <mergeCell ref="M14:M28"/>
    <mergeCell ref="O14:O28"/>
  </mergeCells>
  <dataValidations count="1">
    <dataValidation allowBlank="1" showErrorMessage="1" promptTitle="Lista desplegable" prompt="Seleccione una Opción" sqref="B9:B10" xr:uid="{00000000-0002-0000-0000-000000000000}"/>
  </dataValidations>
  <pageMargins left="0.70866141732283472" right="0.70866141732283472" top="0.98425196850393704" bottom="0.74803149606299213" header="0.19685039370078741" footer="0.31496062992125984"/>
  <pageSetup scale="11" orientation="landscape" r:id="rId1"/>
  <headerFooter>
    <oddHeader>&amp;L&amp;G&amp;C
MATRIZ DE IDENTIFICACIÓN Y SEGUIMIENTO A LOS 
RIESGOS INSTITUCIONALES&amp;R]</oddHeader>
    <oddFooter>&amp;R&amp;G
&amp;9SG-FM-043.V6</oddFooter>
  </headerFooter>
  <rowBreaks count="1" manualBreakCount="1">
    <brk id="34" max="16383" man="1"/>
  </rowBreaks>
  <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BF22"/>
  <sheetViews>
    <sheetView showGridLines="0" showRuler="0" showWhiteSpace="0" view="pageBreakPreview" zoomScale="55" zoomScaleNormal="25" zoomScaleSheetLayoutView="55" workbookViewId="0">
      <pane ySplit="11" topLeftCell="A12" activePane="bottomLeft" state="frozen"/>
      <selection pane="bottomLeft" activeCell="A12" sqref="A12:XFD12"/>
    </sheetView>
  </sheetViews>
  <sheetFormatPr baseColWidth="10" defaultColWidth="11.453125" defaultRowHeight="14" x14ac:dyDescent="0.3"/>
  <cols>
    <col min="1" max="1" width="16.54296875" style="15" customWidth="1"/>
    <col min="2" max="2" width="28.453125" style="15" customWidth="1"/>
    <col min="3" max="4" width="18.453125" style="15" customWidth="1"/>
    <col min="5" max="5" width="17.453125" style="15" customWidth="1"/>
    <col min="6" max="6" width="32.36328125" style="15" customWidth="1"/>
    <col min="7" max="7" width="38" style="15" customWidth="1"/>
    <col min="8" max="8" width="19" style="15" customWidth="1"/>
    <col min="9" max="9" width="25.7265625" style="15" customWidth="1"/>
    <col min="10" max="10" width="12.7265625" style="15" customWidth="1"/>
    <col min="11" max="12" width="11.453125" style="15"/>
    <col min="13" max="13" width="16.26953125" style="15" customWidth="1"/>
    <col min="14" max="14" width="21.26953125" style="15" customWidth="1"/>
    <col min="15" max="17" width="26.7265625" style="15" customWidth="1"/>
    <col min="18" max="18" width="11.7265625" style="25" customWidth="1"/>
    <col min="19" max="19" width="7.453125" style="25" customWidth="1"/>
    <col min="20" max="20" width="17.90625" style="25" customWidth="1"/>
    <col min="21" max="21" width="31.90625" style="25" customWidth="1"/>
    <col min="22" max="22" width="10.26953125" style="25" bestFit="1" customWidth="1"/>
    <col min="23" max="23" width="10" style="25" bestFit="1" customWidth="1"/>
    <col min="24" max="24" width="15.08984375" style="25" bestFit="1" customWidth="1"/>
    <col min="25" max="25" width="10.36328125" style="25" bestFit="1" customWidth="1"/>
    <col min="26" max="27" width="14.08984375" style="25" customWidth="1"/>
    <col min="28" max="29" width="17" style="25" customWidth="1"/>
    <col min="30" max="30" width="16.453125" style="25" customWidth="1"/>
    <col min="31" max="31" width="10.36328125" style="25" customWidth="1"/>
    <col min="32" max="32" width="1.90625" style="25" hidden="1" customWidth="1"/>
    <col min="33" max="33" width="9.36328125" style="25" customWidth="1"/>
    <col min="34" max="34" width="5.453125" style="25" hidden="1" customWidth="1"/>
    <col min="35" max="35" width="10.453125" style="25" customWidth="1"/>
    <col min="36" max="36" width="7.26953125" style="25" hidden="1" customWidth="1"/>
    <col min="37" max="37" width="15.26953125" style="25" customWidth="1"/>
    <col min="38" max="38" width="21" style="25" customWidth="1"/>
    <col min="39" max="39" width="32.90625" style="25" customWidth="1"/>
    <col min="40" max="40" width="25.90625" style="15" customWidth="1"/>
    <col min="41" max="41" width="16.26953125" style="15" customWidth="1"/>
    <col min="42" max="42" width="15.08984375" style="15" customWidth="1"/>
    <col min="43" max="44" width="30.1796875" style="15" customWidth="1"/>
    <col min="45" max="45" width="24.54296875" style="15" customWidth="1"/>
    <col min="46" max="48" width="26.453125" style="15" customWidth="1"/>
    <col min="49" max="49" width="15.453125" style="15" customWidth="1"/>
    <col min="50" max="16384" width="11.453125" style="15"/>
  </cols>
  <sheetData>
    <row r="1" spans="1:58" customFormat="1" ht="26.25" customHeight="1" x14ac:dyDescent="0.35">
      <c r="A1" s="1"/>
      <c r="B1" s="2"/>
      <c r="C1" s="286" t="s">
        <v>130</v>
      </c>
      <c r="D1" s="286"/>
      <c r="E1" s="286"/>
      <c r="F1" s="286"/>
      <c r="G1" s="286"/>
      <c r="H1" s="286"/>
      <c r="I1" s="286"/>
      <c r="J1" s="286"/>
      <c r="K1" s="286"/>
      <c r="L1" s="286"/>
      <c r="M1" s="3" t="s">
        <v>0</v>
      </c>
      <c r="N1" s="4" t="s">
        <v>154</v>
      </c>
      <c r="O1" s="5"/>
      <c r="P1" s="5"/>
      <c r="Q1" s="5"/>
      <c r="R1" s="29"/>
      <c r="S1" s="29"/>
      <c r="T1" s="29"/>
      <c r="U1" s="29"/>
      <c r="V1" s="29"/>
      <c r="W1" s="29"/>
      <c r="X1" s="29"/>
      <c r="Y1" s="29"/>
      <c r="Z1" s="29"/>
      <c r="AA1" s="29"/>
      <c r="AB1" s="29"/>
      <c r="AC1" s="29"/>
      <c r="AD1" s="29"/>
      <c r="AE1" s="21"/>
      <c r="AF1" s="21"/>
      <c r="AG1" s="21"/>
      <c r="AH1" s="21"/>
      <c r="AI1" s="21"/>
      <c r="AJ1" s="21"/>
      <c r="AK1" s="21"/>
      <c r="AL1" s="21"/>
      <c r="AM1" s="21"/>
    </row>
    <row r="2" spans="1:58" customFormat="1" ht="22.5" customHeight="1" x14ac:dyDescent="0.35">
      <c r="A2" s="6"/>
      <c r="B2" s="7"/>
      <c r="C2" s="286" t="s">
        <v>136</v>
      </c>
      <c r="D2" s="286"/>
      <c r="E2" s="286"/>
      <c r="F2" s="286"/>
      <c r="G2" s="286"/>
      <c r="H2" s="286"/>
      <c r="I2" s="286"/>
      <c r="J2" s="286"/>
      <c r="K2" s="286"/>
      <c r="L2" s="286"/>
      <c r="M2" s="3" t="s">
        <v>1</v>
      </c>
      <c r="N2" s="4">
        <v>1</v>
      </c>
      <c r="O2" s="5"/>
      <c r="P2" s="5"/>
      <c r="Q2" s="5"/>
      <c r="R2" s="29"/>
      <c r="S2" s="29"/>
      <c r="T2" s="29"/>
      <c r="U2" s="29"/>
      <c r="V2" s="29"/>
      <c r="W2" s="29"/>
      <c r="X2" s="29"/>
      <c r="Y2" s="29"/>
      <c r="Z2" s="29"/>
      <c r="AA2" s="29"/>
      <c r="AB2" s="29"/>
      <c r="AC2" s="29"/>
      <c r="AD2" s="29"/>
      <c r="AE2" s="21"/>
      <c r="AF2" s="21"/>
      <c r="AG2" s="21"/>
      <c r="AH2" s="21"/>
      <c r="AI2" s="21"/>
      <c r="AJ2" s="21"/>
      <c r="AK2" s="21"/>
      <c r="AL2" s="21"/>
      <c r="AM2" s="21"/>
    </row>
    <row r="3" spans="1:58" customFormat="1" ht="22.5" customHeight="1" x14ac:dyDescent="0.35">
      <c r="A3" s="8"/>
      <c r="B3" s="9"/>
      <c r="C3" s="286"/>
      <c r="D3" s="286"/>
      <c r="E3" s="286"/>
      <c r="F3" s="286"/>
      <c r="G3" s="286"/>
      <c r="H3" s="286"/>
      <c r="I3" s="286"/>
      <c r="J3" s="286"/>
      <c r="K3" s="286"/>
      <c r="L3" s="286"/>
      <c r="M3" s="3" t="s">
        <v>2</v>
      </c>
      <c r="N3" s="10">
        <v>45257</v>
      </c>
      <c r="O3" s="5"/>
      <c r="P3" s="5"/>
      <c r="Q3" s="5"/>
      <c r="R3" s="29"/>
      <c r="S3" s="29"/>
      <c r="T3" s="29"/>
      <c r="U3" s="29"/>
      <c r="V3" s="29"/>
      <c r="W3" s="29"/>
      <c r="X3" s="29"/>
      <c r="Y3" s="29"/>
      <c r="Z3" s="29"/>
      <c r="AA3" s="29"/>
      <c r="AB3" s="29"/>
      <c r="AC3" s="29"/>
      <c r="AD3" s="29"/>
      <c r="AE3" s="21"/>
      <c r="AF3" s="21"/>
      <c r="AG3" s="21"/>
      <c r="AH3" s="21"/>
      <c r="AI3" s="21"/>
      <c r="AJ3" s="21"/>
      <c r="AK3" s="21"/>
      <c r="AL3" s="21"/>
      <c r="AM3" s="21"/>
    </row>
    <row r="4" spans="1:58" s="11" customFormat="1" ht="49.5" customHeight="1" x14ac:dyDescent="0.3">
      <c r="N4" s="12"/>
      <c r="R4" s="38"/>
      <c r="S4" s="38"/>
      <c r="T4" s="38"/>
      <c r="U4" s="287"/>
      <c r="V4" s="287"/>
      <c r="W4" s="287"/>
      <c r="X4" s="287"/>
      <c r="Y4" s="287"/>
      <c r="Z4" s="39"/>
      <c r="AA4" s="39"/>
      <c r="AB4" s="39"/>
      <c r="AC4" s="39"/>
      <c r="AD4" s="39"/>
      <c r="AE4" s="38"/>
      <c r="AF4" s="38"/>
      <c r="AG4" s="38"/>
      <c r="AH4" s="38"/>
      <c r="AI4" s="38"/>
      <c r="AJ4" s="38"/>
      <c r="AK4" s="38"/>
      <c r="AL4" s="38"/>
      <c r="AM4" s="38"/>
    </row>
    <row r="5" spans="1:58" customFormat="1" ht="51" customHeight="1" thickBot="1" x14ac:dyDescent="0.4">
      <c r="A5" s="288" t="s">
        <v>214</v>
      </c>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29"/>
      <c r="AM5" s="29"/>
      <c r="AN5" s="5"/>
      <c r="AO5" s="5"/>
      <c r="AP5" s="5"/>
      <c r="AQ5" s="5"/>
      <c r="AR5" s="5"/>
      <c r="AS5" s="5"/>
      <c r="AT5" s="5"/>
      <c r="AU5" s="5"/>
      <c r="AV5" s="5"/>
      <c r="AW5" s="5"/>
      <c r="AX5" s="5"/>
      <c r="AY5" s="5"/>
      <c r="AZ5" s="5"/>
      <c r="BA5" s="5"/>
      <c r="BB5" s="5"/>
      <c r="BC5" s="5"/>
      <c r="BD5" s="5"/>
      <c r="BE5" s="5"/>
      <c r="BF5" s="5"/>
    </row>
    <row r="6" spans="1:58" s="13" customFormat="1" ht="12.75" customHeight="1" x14ac:dyDescent="0.25">
      <c r="A6" s="290" t="s">
        <v>131</v>
      </c>
      <c r="B6" s="291"/>
      <c r="C6" s="291"/>
      <c r="D6" s="291"/>
      <c r="E6" s="291"/>
      <c r="F6" s="291"/>
      <c r="G6" s="291"/>
      <c r="H6" s="291"/>
      <c r="I6" s="291"/>
      <c r="J6" s="291"/>
      <c r="K6" s="291"/>
      <c r="L6" s="291"/>
      <c r="M6" s="291"/>
      <c r="N6" s="291"/>
      <c r="O6" s="291"/>
      <c r="P6" s="291"/>
      <c r="Q6" s="292"/>
      <c r="R6" s="299" t="s">
        <v>132</v>
      </c>
      <c r="S6" s="291"/>
      <c r="T6" s="292"/>
      <c r="U6" s="299" t="s">
        <v>3</v>
      </c>
      <c r="V6" s="291"/>
      <c r="W6" s="291"/>
      <c r="X6" s="291"/>
      <c r="Y6" s="291"/>
      <c r="Z6" s="291"/>
      <c r="AA6" s="291"/>
      <c r="AB6" s="291"/>
      <c r="AC6" s="291"/>
      <c r="AD6" s="292"/>
      <c r="AE6" s="302" t="s">
        <v>133</v>
      </c>
      <c r="AF6" s="302"/>
      <c r="AG6" s="302"/>
      <c r="AH6" s="302"/>
      <c r="AI6" s="302"/>
      <c r="AJ6" s="302"/>
      <c r="AK6" s="303"/>
      <c r="AL6" s="14"/>
      <c r="AM6" s="35"/>
    </row>
    <row r="7" spans="1:58" ht="15.75" customHeight="1" x14ac:dyDescent="0.3">
      <c r="A7" s="293"/>
      <c r="B7" s="294"/>
      <c r="C7" s="294"/>
      <c r="D7" s="294"/>
      <c r="E7" s="294"/>
      <c r="F7" s="294"/>
      <c r="G7" s="294"/>
      <c r="H7" s="294"/>
      <c r="I7" s="294"/>
      <c r="J7" s="294"/>
      <c r="K7" s="294"/>
      <c r="L7" s="294"/>
      <c r="M7" s="294"/>
      <c r="N7" s="294"/>
      <c r="O7" s="294"/>
      <c r="P7" s="294"/>
      <c r="Q7" s="295"/>
      <c r="R7" s="300"/>
      <c r="S7" s="294"/>
      <c r="T7" s="295"/>
      <c r="U7" s="300"/>
      <c r="V7" s="294"/>
      <c r="W7" s="294"/>
      <c r="X7" s="294"/>
      <c r="Y7" s="294"/>
      <c r="Z7" s="294"/>
      <c r="AA7" s="294"/>
      <c r="AB7" s="294"/>
      <c r="AC7" s="294"/>
      <c r="AD7" s="295"/>
      <c r="AE7" s="304"/>
      <c r="AF7" s="304"/>
      <c r="AG7" s="304"/>
      <c r="AH7" s="304"/>
      <c r="AI7" s="304"/>
      <c r="AJ7" s="304"/>
      <c r="AK7" s="305"/>
      <c r="AL7" s="14"/>
    </row>
    <row r="8" spans="1:58" ht="29.25" customHeight="1" thickBot="1" x14ac:dyDescent="0.35">
      <c r="A8" s="296"/>
      <c r="B8" s="297"/>
      <c r="C8" s="297"/>
      <c r="D8" s="297"/>
      <c r="E8" s="297"/>
      <c r="F8" s="297"/>
      <c r="G8" s="297"/>
      <c r="H8" s="297"/>
      <c r="I8" s="297"/>
      <c r="J8" s="297"/>
      <c r="K8" s="297"/>
      <c r="L8" s="297"/>
      <c r="M8" s="297"/>
      <c r="N8" s="297"/>
      <c r="O8" s="297"/>
      <c r="P8" s="297"/>
      <c r="Q8" s="298"/>
      <c r="R8" s="301"/>
      <c r="S8" s="297"/>
      <c r="T8" s="298"/>
      <c r="U8" s="301"/>
      <c r="V8" s="297"/>
      <c r="W8" s="297"/>
      <c r="X8" s="297"/>
      <c r="Y8" s="297"/>
      <c r="Z8" s="297"/>
      <c r="AA8" s="297"/>
      <c r="AB8" s="297"/>
      <c r="AC8" s="297"/>
      <c r="AD8" s="298"/>
      <c r="AE8" s="306"/>
      <c r="AF8" s="306"/>
      <c r="AG8" s="306"/>
      <c r="AH8" s="306"/>
      <c r="AI8" s="306"/>
      <c r="AJ8" s="306"/>
      <c r="AK8" s="307"/>
    </row>
    <row r="9" spans="1:58" ht="51" customHeight="1" thickBot="1" x14ac:dyDescent="0.4">
      <c r="A9" s="416" t="s">
        <v>4</v>
      </c>
      <c r="B9" s="418" t="s">
        <v>5</v>
      </c>
      <c r="C9" s="420" t="s">
        <v>6</v>
      </c>
      <c r="D9" s="418" t="s">
        <v>7</v>
      </c>
      <c r="E9" s="422" t="s">
        <v>8</v>
      </c>
      <c r="F9" s="426" t="s">
        <v>9</v>
      </c>
      <c r="G9" s="422" t="s">
        <v>10</v>
      </c>
      <c r="H9" s="418" t="s">
        <v>124</v>
      </c>
      <c r="I9" s="436" t="s">
        <v>11</v>
      </c>
      <c r="J9" s="424" t="s">
        <v>12</v>
      </c>
      <c r="K9" s="422" t="s">
        <v>200</v>
      </c>
      <c r="L9" s="422" t="s">
        <v>13</v>
      </c>
      <c r="M9" s="427" t="s">
        <v>14</v>
      </c>
      <c r="N9" s="420"/>
      <c r="O9" s="422" t="s">
        <v>21</v>
      </c>
      <c r="P9" s="418" t="s">
        <v>22</v>
      </c>
      <c r="Q9" s="427" t="s">
        <v>23</v>
      </c>
      <c r="R9" s="431" t="s">
        <v>15</v>
      </c>
      <c r="S9" s="431" t="s">
        <v>16</v>
      </c>
      <c r="T9" s="433" t="s">
        <v>17</v>
      </c>
      <c r="U9" s="425" t="s">
        <v>18</v>
      </c>
      <c r="V9" s="429" t="s">
        <v>19</v>
      </c>
      <c r="W9" s="429"/>
      <c r="X9" s="429"/>
      <c r="Y9" s="429"/>
      <c r="Z9" s="429"/>
      <c r="AA9" s="429"/>
      <c r="AB9" s="429"/>
      <c r="AC9" s="429"/>
      <c r="AD9" s="430"/>
      <c r="AE9" s="407" t="s">
        <v>15</v>
      </c>
      <c r="AF9" s="444" t="s">
        <v>113</v>
      </c>
      <c r="AG9" s="409" t="s">
        <v>111</v>
      </c>
      <c r="AH9" s="446" t="s">
        <v>115</v>
      </c>
      <c r="AI9" s="409" t="s">
        <v>114</v>
      </c>
      <c r="AJ9" s="409" t="s">
        <v>129</v>
      </c>
      <c r="AK9" s="411" t="s">
        <v>116</v>
      </c>
      <c r="AL9" s="256" t="s">
        <v>135</v>
      </c>
      <c r="AM9" s="257"/>
      <c r="AN9" s="257"/>
      <c r="AO9" s="257"/>
      <c r="AP9" s="257"/>
      <c r="AQ9" s="257"/>
      <c r="AR9" s="258"/>
      <c r="AS9" s="256" t="s">
        <v>134</v>
      </c>
      <c r="AT9" s="257"/>
      <c r="AU9" s="257"/>
      <c r="AV9" s="257"/>
      <c r="AW9" s="442" t="s">
        <v>40</v>
      </c>
      <c r="AX9" s="81"/>
    </row>
    <row r="10" spans="1:58" ht="63.75" customHeight="1" thickBot="1" x14ac:dyDescent="0.4">
      <c r="A10" s="417"/>
      <c r="B10" s="419"/>
      <c r="C10" s="421"/>
      <c r="D10" s="419"/>
      <c r="E10" s="423"/>
      <c r="F10" s="438"/>
      <c r="G10" s="423"/>
      <c r="H10" s="419"/>
      <c r="I10" s="437"/>
      <c r="J10" s="425"/>
      <c r="K10" s="426"/>
      <c r="L10" s="426"/>
      <c r="M10" s="83" t="s">
        <v>20</v>
      </c>
      <c r="N10" s="83" t="s">
        <v>201</v>
      </c>
      <c r="O10" s="426"/>
      <c r="P10" s="419"/>
      <c r="Q10" s="428"/>
      <c r="R10" s="432"/>
      <c r="S10" s="432"/>
      <c r="T10" s="434"/>
      <c r="U10" s="435"/>
      <c r="V10" s="84" t="s">
        <v>24</v>
      </c>
      <c r="W10" s="85" t="s">
        <v>25</v>
      </c>
      <c r="X10" s="84" t="s">
        <v>26</v>
      </c>
      <c r="Y10" s="82" t="s">
        <v>25</v>
      </c>
      <c r="Z10" s="82" t="s">
        <v>127</v>
      </c>
      <c r="AA10" s="82" t="s">
        <v>128</v>
      </c>
      <c r="AB10" s="84" t="s">
        <v>202</v>
      </c>
      <c r="AC10" s="84" t="s">
        <v>27</v>
      </c>
      <c r="AD10" s="86" t="s">
        <v>28</v>
      </c>
      <c r="AE10" s="408"/>
      <c r="AF10" s="445"/>
      <c r="AG10" s="410"/>
      <c r="AH10" s="447"/>
      <c r="AI10" s="410"/>
      <c r="AJ10" s="410"/>
      <c r="AK10" s="412"/>
      <c r="AL10" s="413" t="s">
        <v>29</v>
      </c>
      <c r="AM10" s="405" t="s">
        <v>30</v>
      </c>
      <c r="AN10" s="405" t="s">
        <v>31</v>
      </c>
      <c r="AO10" s="405" t="s">
        <v>32</v>
      </c>
      <c r="AP10" s="88" t="s">
        <v>33</v>
      </c>
      <c r="AQ10" s="405" t="s">
        <v>34</v>
      </c>
      <c r="AR10" s="405" t="s">
        <v>35</v>
      </c>
      <c r="AS10" s="405" t="s">
        <v>36</v>
      </c>
      <c r="AT10" s="87" t="s">
        <v>37</v>
      </c>
      <c r="AU10" s="87" t="s">
        <v>38</v>
      </c>
      <c r="AV10" s="87" t="s">
        <v>39</v>
      </c>
      <c r="AW10" s="443"/>
      <c r="AX10" s="81"/>
      <c r="BA10" s="16"/>
    </row>
    <row r="11" spans="1:58" ht="0.75" customHeight="1" x14ac:dyDescent="0.35">
      <c r="A11" s="81"/>
      <c r="B11" s="81"/>
      <c r="C11" s="81"/>
      <c r="D11" s="81"/>
      <c r="E11" s="81"/>
      <c r="F11" s="81"/>
      <c r="G11" s="81"/>
      <c r="H11" s="81"/>
      <c r="I11" s="81"/>
      <c r="J11" s="89"/>
      <c r="K11" s="81"/>
      <c r="L11" s="81"/>
      <c r="M11" s="81"/>
      <c r="N11" s="90"/>
      <c r="O11" s="91"/>
      <c r="P11" s="91"/>
      <c r="Q11" s="91"/>
      <c r="R11" s="92"/>
      <c r="S11" s="93"/>
      <c r="T11" s="94"/>
      <c r="U11" s="95"/>
      <c r="V11" s="96"/>
      <c r="W11" s="97"/>
      <c r="X11" s="97"/>
      <c r="Y11" s="97"/>
      <c r="Z11" s="97"/>
      <c r="AA11" s="98"/>
      <c r="AB11" s="98"/>
      <c r="AC11" s="98"/>
      <c r="AD11" s="98"/>
      <c r="AE11" s="99"/>
      <c r="AF11" s="99"/>
      <c r="AG11" s="99"/>
      <c r="AH11" s="100"/>
      <c r="AI11" s="100"/>
      <c r="AJ11" s="100"/>
      <c r="AK11" s="101"/>
      <c r="AL11" s="414"/>
      <c r="AM11" s="406"/>
      <c r="AN11" s="406"/>
      <c r="AO11" s="406"/>
      <c r="AP11" s="103"/>
      <c r="AQ11" s="406"/>
      <c r="AR11" s="406"/>
      <c r="AS11" s="406"/>
      <c r="AT11" s="102"/>
      <c r="AU11" s="102"/>
      <c r="AV11" s="102"/>
      <c r="AW11" s="443"/>
      <c r="AX11" s="81"/>
      <c r="BA11" s="16"/>
    </row>
    <row r="12" spans="1:58" s="26" customFormat="1" ht="315.64999999999998" customHeight="1" x14ac:dyDescent="0.35">
      <c r="A12" s="125" t="s">
        <v>211</v>
      </c>
      <c r="B12" s="104" t="s">
        <v>50</v>
      </c>
      <c r="C12" s="104" t="s">
        <v>155</v>
      </c>
      <c r="D12" s="105" t="s">
        <v>189</v>
      </c>
      <c r="E12" s="105" t="s">
        <v>189</v>
      </c>
      <c r="F12" s="106" t="s">
        <v>191</v>
      </c>
      <c r="G12" s="106" t="s">
        <v>156</v>
      </c>
      <c r="H12" s="106" t="s">
        <v>168</v>
      </c>
      <c r="I12" s="106" t="s">
        <v>66</v>
      </c>
      <c r="J12" s="104" t="s">
        <v>197</v>
      </c>
      <c r="K12" s="104" t="s">
        <v>197</v>
      </c>
      <c r="L12" s="104" t="s">
        <v>73</v>
      </c>
      <c r="M12" s="106" t="s">
        <v>203</v>
      </c>
      <c r="N12" s="106" t="s">
        <v>192</v>
      </c>
      <c r="O12" s="107" t="s">
        <v>170</v>
      </c>
      <c r="P12" s="107" t="s">
        <v>74</v>
      </c>
      <c r="Q12" s="108" t="s">
        <v>159</v>
      </c>
      <c r="R12" s="108" t="s">
        <v>139</v>
      </c>
      <c r="S12" s="108" t="s">
        <v>146</v>
      </c>
      <c r="T12" s="109" t="s">
        <v>142</v>
      </c>
      <c r="U12" s="109" t="s">
        <v>204</v>
      </c>
      <c r="V12" s="110" t="s">
        <v>88</v>
      </c>
      <c r="W12" s="105">
        <f>VLOOKUP(V12,Campos!$D$61:$F$63,2,FALSE)</f>
        <v>0.15</v>
      </c>
      <c r="X12" s="105" t="s">
        <v>41</v>
      </c>
      <c r="Y12" s="105">
        <f>VLOOKUP(X12,Campos!$D$66:$E$67,2,FALSE)</f>
        <v>0.15</v>
      </c>
      <c r="Z12" s="105">
        <f>+W12+Y12</f>
        <v>0.3</v>
      </c>
      <c r="AA12" s="106">
        <f>+IF(V12="Correctivo",'Operaciones Aéreas'!Z12+0.1,'Operaciones Aéreas'!Z12*0)</f>
        <v>0</v>
      </c>
      <c r="AB12" s="111" t="s">
        <v>42</v>
      </c>
      <c r="AC12" s="111" t="s">
        <v>43</v>
      </c>
      <c r="AD12" s="106" t="s">
        <v>98</v>
      </c>
      <c r="AE12" s="112" t="s">
        <v>139</v>
      </c>
      <c r="AF12" s="113"/>
      <c r="AG12" s="114" t="s">
        <v>146</v>
      </c>
      <c r="AH12" s="113"/>
      <c r="AI12" s="115" t="s">
        <v>140</v>
      </c>
      <c r="AJ12" s="116"/>
      <c r="AK12" s="116" t="s">
        <v>143</v>
      </c>
      <c r="AL12" s="117" t="s">
        <v>85</v>
      </c>
      <c r="AM12" s="118" t="s">
        <v>193</v>
      </c>
      <c r="AN12" s="106" t="s">
        <v>160</v>
      </c>
      <c r="AO12" s="118" t="s">
        <v>198</v>
      </c>
      <c r="AP12" s="104" t="s">
        <v>46</v>
      </c>
      <c r="AQ12" s="396" t="s">
        <v>205</v>
      </c>
      <c r="AR12" s="404"/>
      <c r="AS12" s="104" t="s">
        <v>161</v>
      </c>
      <c r="AT12" s="106" t="s">
        <v>162</v>
      </c>
      <c r="AU12" s="106" t="s">
        <v>163</v>
      </c>
      <c r="AV12" s="104" t="s">
        <v>164</v>
      </c>
      <c r="AW12" s="104" t="s">
        <v>157</v>
      </c>
      <c r="AX12" s="119"/>
      <c r="BA12" s="27"/>
    </row>
    <row r="13" spans="1:58" s="26" customFormat="1" ht="409.5" customHeight="1" x14ac:dyDescent="0.35">
      <c r="A13" s="125" t="s">
        <v>212</v>
      </c>
      <c r="B13" s="104" t="s">
        <v>50</v>
      </c>
      <c r="C13" s="111" t="s">
        <v>165</v>
      </c>
      <c r="D13" s="106" t="s">
        <v>190</v>
      </c>
      <c r="E13" s="106" t="s">
        <v>190</v>
      </c>
      <c r="F13" s="106" t="s">
        <v>166</v>
      </c>
      <c r="G13" s="106" t="s">
        <v>167</v>
      </c>
      <c r="H13" s="106" t="s">
        <v>168</v>
      </c>
      <c r="I13" s="106" t="s">
        <v>68</v>
      </c>
      <c r="J13" s="104" t="s">
        <v>197</v>
      </c>
      <c r="K13" s="104" t="s">
        <v>197</v>
      </c>
      <c r="L13" s="104" t="s">
        <v>73</v>
      </c>
      <c r="M13" s="106" t="s">
        <v>169</v>
      </c>
      <c r="N13" s="106" t="s">
        <v>199</v>
      </c>
      <c r="O13" s="107" t="s">
        <v>158</v>
      </c>
      <c r="P13" s="107" t="s">
        <v>74</v>
      </c>
      <c r="Q13" s="108" t="s">
        <v>159</v>
      </c>
      <c r="R13" s="108" t="s">
        <v>139</v>
      </c>
      <c r="S13" s="108" t="s">
        <v>146</v>
      </c>
      <c r="T13" s="109" t="s">
        <v>142</v>
      </c>
      <c r="U13" s="105" t="s">
        <v>206</v>
      </c>
      <c r="V13" s="110" t="s">
        <v>88</v>
      </c>
      <c r="W13" s="105">
        <f>VLOOKUP(V13,Campos!$D$61:$F$63,2,FALSE)</f>
        <v>0.15</v>
      </c>
      <c r="X13" s="105" t="s">
        <v>41</v>
      </c>
      <c r="Y13" s="105">
        <f>VLOOKUP(X13,Campos!$D$66:$E$67,2,FALSE)</f>
        <v>0.15</v>
      </c>
      <c r="Z13" s="105">
        <f>+W13+Y13</f>
        <v>0.3</v>
      </c>
      <c r="AA13" s="106">
        <f>+IF(V13="Correctivo",'Operaciones Aéreas'!Z13+0.1,'Operaciones Aéreas'!Z13*0)</f>
        <v>0</v>
      </c>
      <c r="AB13" s="111" t="s">
        <v>42</v>
      </c>
      <c r="AC13" s="111" t="s">
        <v>95</v>
      </c>
      <c r="AD13" s="106" t="s">
        <v>98</v>
      </c>
      <c r="AE13" s="112" t="s">
        <v>139</v>
      </c>
      <c r="AF13" s="113"/>
      <c r="AG13" s="114" t="s">
        <v>146</v>
      </c>
      <c r="AH13" s="113"/>
      <c r="AI13" s="115" t="s">
        <v>140</v>
      </c>
      <c r="AJ13" s="116"/>
      <c r="AK13" s="116" t="s">
        <v>143</v>
      </c>
      <c r="AL13" s="117" t="s">
        <v>85</v>
      </c>
      <c r="AM13" s="118" t="s">
        <v>194</v>
      </c>
      <c r="AN13" s="118" t="s">
        <v>171</v>
      </c>
      <c r="AO13" s="118" t="s">
        <v>172</v>
      </c>
      <c r="AP13" s="120" t="s">
        <v>176</v>
      </c>
      <c r="AQ13" s="396" t="s">
        <v>207</v>
      </c>
      <c r="AR13" s="397"/>
      <c r="AS13" s="106" t="s">
        <v>173</v>
      </c>
      <c r="AT13" s="106" t="s">
        <v>174</v>
      </c>
      <c r="AU13" s="106" t="s">
        <v>172</v>
      </c>
      <c r="AV13" s="106" t="s">
        <v>175</v>
      </c>
      <c r="AW13" s="104" t="s">
        <v>157</v>
      </c>
      <c r="AX13" s="119"/>
      <c r="BA13" s="27"/>
    </row>
    <row r="14" spans="1:58" s="26" customFormat="1" ht="160.5" customHeight="1" x14ac:dyDescent="0.35">
      <c r="A14" s="439" t="s">
        <v>213</v>
      </c>
      <c r="B14" s="415" t="s">
        <v>50</v>
      </c>
      <c r="C14" s="441" t="s">
        <v>177</v>
      </c>
      <c r="D14" s="441" t="s">
        <v>188</v>
      </c>
      <c r="E14" s="441" t="s">
        <v>188</v>
      </c>
      <c r="F14" s="392" t="s">
        <v>178</v>
      </c>
      <c r="G14" s="441" t="s">
        <v>179</v>
      </c>
      <c r="H14" s="441" t="s">
        <v>168</v>
      </c>
      <c r="I14" s="441" t="s">
        <v>180</v>
      </c>
      <c r="J14" s="415" t="s">
        <v>197</v>
      </c>
      <c r="K14" s="415" t="s">
        <v>197</v>
      </c>
      <c r="L14" s="415" t="s">
        <v>73</v>
      </c>
      <c r="M14" s="415" t="s">
        <v>181</v>
      </c>
      <c r="N14" s="392" t="s">
        <v>182</v>
      </c>
      <c r="O14" s="454" t="s">
        <v>158</v>
      </c>
      <c r="P14" s="454" t="s">
        <v>74</v>
      </c>
      <c r="Q14" s="455" t="s">
        <v>183</v>
      </c>
      <c r="R14" s="455" t="s">
        <v>139</v>
      </c>
      <c r="S14" s="456" t="s">
        <v>146</v>
      </c>
      <c r="T14" s="457" t="s">
        <v>142</v>
      </c>
      <c r="U14" s="392" t="s">
        <v>208</v>
      </c>
      <c r="V14" s="440" t="s">
        <v>87</v>
      </c>
      <c r="W14" s="368">
        <v>0.15</v>
      </c>
      <c r="X14" s="392" t="s">
        <v>41</v>
      </c>
      <c r="Y14" s="392">
        <f>VLOOKUP(X14,Campos!$D$66:$E$67,2,FALSE)</f>
        <v>0.15</v>
      </c>
      <c r="Z14" s="392">
        <f>+W14+Y14</f>
        <v>0.3</v>
      </c>
      <c r="AA14" s="441">
        <f>+IF(V14="Correctivo",'Operaciones Aéreas'!Z14+0.1,'Operaciones Aéreas'!Z14*0)</f>
        <v>0</v>
      </c>
      <c r="AB14" s="449" t="s">
        <v>42</v>
      </c>
      <c r="AC14" s="449" t="s">
        <v>95</v>
      </c>
      <c r="AD14" s="441" t="s">
        <v>98</v>
      </c>
      <c r="AE14" s="450" t="s">
        <v>139</v>
      </c>
      <c r="AF14" s="113"/>
      <c r="AG14" s="450" t="s">
        <v>144</v>
      </c>
      <c r="AH14" s="113"/>
      <c r="AI14" s="450" t="s">
        <v>140</v>
      </c>
      <c r="AJ14" s="116"/>
      <c r="AK14" s="450" t="s">
        <v>143</v>
      </c>
      <c r="AL14" s="453" t="s">
        <v>85</v>
      </c>
      <c r="AM14" s="441" t="s">
        <v>209</v>
      </c>
      <c r="AN14" s="441" t="s">
        <v>196</v>
      </c>
      <c r="AO14" s="441" t="s">
        <v>184</v>
      </c>
      <c r="AP14" s="441" t="s">
        <v>46</v>
      </c>
      <c r="AQ14" s="398" t="s">
        <v>210</v>
      </c>
      <c r="AR14" s="399"/>
      <c r="AS14" s="441" t="s">
        <v>195</v>
      </c>
      <c r="AT14" s="441" t="s">
        <v>185</v>
      </c>
      <c r="AU14" s="441" t="s">
        <v>186</v>
      </c>
      <c r="AV14" s="441" t="s">
        <v>187</v>
      </c>
      <c r="AW14" s="441" t="s">
        <v>157</v>
      </c>
      <c r="AX14" s="119"/>
      <c r="BA14" s="27"/>
    </row>
    <row r="15" spans="1:58" s="26" customFormat="1" ht="107.25" customHeight="1" x14ac:dyDescent="0.35">
      <c r="A15" s="439"/>
      <c r="B15" s="440"/>
      <c r="C15" s="392"/>
      <c r="D15" s="441"/>
      <c r="E15" s="441"/>
      <c r="F15" s="392"/>
      <c r="G15" s="441"/>
      <c r="H15" s="392"/>
      <c r="I15" s="392"/>
      <c r="J15" s="415"/>
      <c r="K15" s="415"/>
      <c r="L15" s="415"/>
      <c r="M15" s="415"/>
      <c r="N15" s="392"/>
      <c r="O15" s="454"/>
      <c r="P15" s="454"/>
      <c r="Q15" s="455"/>
      <c r="R15" s="455"/>
      <c r="S15" s="456"/>
      <c r="T15" s="457"/>
      <c r="U15" s="392"/>
      <c r="V15" s="440"/>
      <c r="W15" s="361"/>
      <c r="X15" s="392"/>
      <c r="Y15" s="392"/>
      <c r="Z15" s="392"/>
      <c r="AA15" s="441"/>
      <c r="AB15" s="449"/>
      <c r="AC15" s="449"/>
      <c r="AD15" s="441"/>
      <c r="AE15" s="451"/>
      <c r="AF15" s="113"/>
      <c r="AG15" s="451" t="s">
        <v>146</v>
      </c>
      <c r="AH15" s="113"/>
      <c r="AI15" s="451" t="s">
        <v>140</v>
      </c>
      <c r="AJ15" s="116"/>
      <c r="AK15" s="451" t="s">
        <v>143</v>
      </c>
      <c r="AL15" s="453"/>
      <c r="AM15" s="448"/>
      <c r="AN15" s="448"/>
      <c r="AO15" s="392"/>
      <c r="AP15" s="392"/>
      <c r="AQ15" s="400"/>
      <c r="AR15" s="401"/>
      <c r="AS15" s="448"/>
      <c r="AT15" s="392"/>
      <c r="AU15" s="392"/>
      <c r="AV15" s="392"/>
      <c r="AW15" s="392"/>
      <c r="AX15" s="119"/>
      <c r="BA15" s="27"/>
    </row>
    <row r="16" spans="1:58" s="26" customFormat="1" ht="107.25" customHeight="1" x14ac:dyDescent="0.35">
      <c r="A16" s="439"/>
      <c r="B16" s="440"/>
      <c r="C16" s="392"/>
      <c r="D16" s="441"/>
      <c r="E16" s="441"/>
      <c r="F16" s="392"/>
      <c r="G16" s="441"/>
      <c r="H16" s="392"/>
      <c r="I16" s="392"/>
      <c r="J16" s="415"/>
      <c r="K16" s="415"/>
      <c r="L16" s="415"/>
      <c r="M16" s="415"/>
      <c r="N16" s="392"/>
      <c r="O16" s="454"/>
      <c r="P16" s="454"/>
      <c r="Q16" s="455"/>
      <c r="R16" s="455"/>
      <c r="S16" s="456"/>
      <c r="T16" s="457"/>
      <c r="U16" s="392"/>
      <c r="V16" s="440"/>
      <c r="W16" s="361"/>
      <c r="X16" s="392"/>
      <c r="Y16" s="392"/>
      <c r="Z16" s="392"/>
      <c r="AA16" s="441"/>
      <c r="AB16" s="449"/>
      <c r="AC16" s="449"/>
      <c r="AD16" s="441"/>
      <c r="AE16" s="451"/>
      <c r="AF16" s="113"/>
      <c r="AG16" s="451" t="s">
        <v>146</v>
      </c>
      <c r="AH16" s="113"/>
      <c r="AI16" s="451" t="s">
        <v>140</v>
      </c>
      <c r="AJ16" s="116"/>
      <c r="AK16" s="451" t="s">
        <v>143</v>
      </c>
      <c r="AL16" s="453"/>
      <c r="AM16" s="448"/>
      <c r="AN16" s="448"/>
      <c r="AO16" s="392"/>
      <c r="AP16" s="392"/>
      <c r="AQ16" s="400"/>
      <c r="AR16" s="401"/>
      <c r="AS16" s="448"/>
      <c r="AT16" s="392"/>
      <c r="AU16" s="392"/>
      <c r="AV16" s="392"/>
      <c r="AW16" s="392"/>
      <c r="AX16" s="119"/>
      <c r="BA16" s="27"/>
    </row>
    <row r="17" spans="1:55" s="26" customFormat="1" ht="107.25" customHeight="1" x14ac:dyDescent="0.35">
      <c r="A17" s="439"/>
      <c r="B17" s="440"/>
      <c r="C17" s="392"/>
      <c r="D17" s="441"/>
      <c r="E17" s="441"/>
      <c r="F17" s="392"/>
      <c r="G17" s="441"/>
      <c r="H17" s="392"/>
      <c r="I17" s="392"/>
      <c r="J17" s="415"/>
      <c r="K17" s="415"/>
      <c r="L17" s="415"/>
      <c r="M17" s="415"/>
      <c r="N17" s="392"/>
      <c r="O17" s="454"/>
      <c r="P17" s="454"/>
      <c r="Q17" s="455"/>
      <c r="R17" s="455"/>
      <c r="S17" s="456"/>
      <c r="T17" s="457"/>
      <c r="U17" s="392"/>
      <c r="V17" s="440"/>
      <c r="W17" s="361"/>
      <c r="X17" s="392"/>
      <c r="Y17" s="392"/>
      <c r="Z17" s="392"/>
      <c r="AA17" s="441"/>
      <c r="AB17" s="449"/>
      <c r="AC17" s="449"/>
      <c r="AD17" s="441"/>
      <c r="AE17" s="451"/>
      <c r="AF17" s="113"/>
      <c r="AG17" s="451" t="s">
        <v>146</v>
      </c>
      <c r="AH17" s="113"/>
      <c r="AI17" s="451" t="s">
        <v>140</v>
      </c>
      <c r="AJ17" s="116"/>
      <c r="AK17" s="451" t="s">
        <v>143</v>
      </c>
      <c r="AL17" s="453"/>
      <c r="AM17" s="448"/>
      <c r="AN17" s="448"/>
      <c r="AO17" s="392"/>
      <c r="AP17" s="392"/>
      <c r="AQ17" s="400"/>
      <c r="AR17" s="401"/>
      <c r="AS17" s="448"/>
      <c r="AT17" s="392"/>
      <c r="AU17" s="392"/>
      <c r="AV17" s="392"/>
      <c r="AW17" s="392"/>
      <c r="AX17" s="119"/>
      <c r="BA17" s="27"/>
    </row>
    <row r="18" spans="1:55" s="26" customFormat="1" ht="107.25" customHeight="1" x14ac:dyDescent="0.35">
      <c r="A18" s="439"/>
      <c r="B18" s="440"/>
      <c r="C18" s="392"/>
      <c r="D18" s="441"/>
      <c r="E18" s="441"/>
      <c r="F18" s="392"/>
      <c r="G18" s="441"/>
      <c r="H18" s="392"/>
      <c r="I18" s="392"/>
      <c r="J18" s="415"/>
      <c r="K18" s="415"/>
      <c r="L18" s="415"/>
      <c r="M18" s="415"/>
      <c r="N18" s="392"/>
      <c r="O18" s="454"/>
      <c r="P18" s="454"/>
      <c r="Q18" s="455"/>
      <c r="R18" s="455"/>
      <c r="S18" s="456"/>
      <c r="T18" s="457"/>
      <c r="U18" s="392"/>
      <c r="V18" s="440"/>
      <c r="W18" s="361"/>
      <c r="X18" s="392"/>
      <c r="Y18" s="392"/>
      <c r="Z18" s="392"/>
      <c r="AA18" s="441"/>
      <c r="AB18" s="449"/>
      <c r="AC18" s="449"/>
      <c r="AD18" s="441"/>
      <c r="AE18" s="451"/>
      <c r="AF18" s="113"/>
      <c r="AG18" s="451" t="s">
        <v>146</v>
      </c>
      <c r="AH18" s="113"/>
      <c r="AI18" s="451" t="s">
        <v>140</v>
      </c>
      <c r="AJ18" s="116"/>
      <c r="AK18" s="451" t="s">
        <v>143</v>
      </c>
      <c r="AL18" s="453"/>
      <c r="AM18" s="448"/>
      <c r="AN18" s="448"/>
      <c r="AO18" s="392"/>
      <c r="AP18" s="392"/>
      <c r="AQ18" s="400"/>
      <c r="AR18" s="401"/>
      <c r="AS18" s="448"/>
      <c r="AT18" s="392"/>
      <c r="AU18" s="392"/>
      <c r="AV18" s="392"/>
      <c r="AW18" s="392"/>
      <c r="AX18" s="119"/>
      <c r="BA18" s="27"/>
    </row>
    <row r="19" spans="1:55" s="26" customFormat="1" ht="107.25" customHeight="1" x14ac:dyDescent="0.35">
      <c r="A19" s="439"/>
      <c r="B19" s="440"/>
      <c r="C19" s="392"/>
      <c r="D19" s="441"/>
      <c r="E19" s="441"/>
      <c r="F19" s="392"/>
      <c r="G19" s="441"/>
      <c r="H19" s="392"/>
      <c r="I19" s="392"/>
      <c r="J19" s="415"/>
      <c r="K19" s="415"/>
      <c r="L19" s="415"/>
      <c r="M19" s="415"/>
      <c r="N19" s="392"/>
      <c r="O19" s="454"/>
      <c r="P19" s="454"/>
      <c r="Q19" s="455"/>
      <c r="R19" s="455"/>
      <c r="S19" s="456"/>
      <c r="T19" s="457"/>
      <c r="U19" s="392"/>
      <c r="V19" s="440"/>
      <c r="W19" s="361"/>
      <c r="X19" s="392"/>
      <c r="Y19" s="392"/>
      <c r="Z19" s="392"/>
      <c r="AA19" s="441"/>
      <c r="AB19" s="449"/>
      <c r="AC19" s="449"/>
      <c r="AD19" s="441"/>
      <c r="AE19" s="451"/>
      <c r="AF19" s="113"/>
      <c r="AG19" s="451" t="s">
        <v>146</v>
      </c>
      <c r="AH19" s="113"/>
      <c r="AI19" s="451" t="s">
        <v>140</v>
      </c>
      <c r="AJ19" s="116"/>
      <c r="AK19" s="451" t="s">
        <v>143</v>
      </c>
      <c r="AL19" s="453"/>
      <c r="AM19" s="448"/>
      <c r="AN19" s="448"/>
      <c r="AO19" s="392"/>
      <c r="AP19" s="392"/>
      <c r="AQ19" s="400"/>
      <c r="AR19" s="401"/>
      <c r="AS19" s="448"/>
      <c r="AT19" s="392"/>
      <c r="AU19" s="392"/>
      <c r="AV19" s="392"/>
      <c r="AW19" s="392"/>
      <c r="AX19" s="119"/>
      <c r="BA19" s="27"/>
    </row>
    <row r="20" spans="1:55" s="26" customFormat="1" ht="107.25" customHeight="1" x14ac:dyDescent="0.35">
      <c r="A20" s="439"/>
      <c r="B20" s="440"/>
      <c r="C20" s="392"/>
      <c r="D20" s="441"/>
      <c r="E20" s="441"/>
      <c r="F20" s="392"/>
      <c r="G20" s="441"/>
      <c r="H20" s="392"/>
      <c r="I20" s="392"/>
      <c r="J20" s="415"/>
      <c r="K20" s="415"/>
      <c r="L20" s="415"/>
      <c r="M20" s="415"/>
      <c r="N20" s="392"/>
      <c r="O20" s="454"/>
      <c r="P20" s="454"/>
      <c r="Q20" s="455"/>
      <c r="R20" s="455"/>
      <c r="S20" s="456"/>
      <c r="T20" s="457"/>
      <c r="U20" s="392"/>
      <c r="V20" s="440"/>
      <c r="W20" s="372"/>
      <c r="X20" s="392"/>
      <c r="Y20" s="392"/>
      <c r="Z20" s="392"/>
      <c r="AA20" s="441"/>
      <c r="AB20" s="449"/>
      <c r="AC20" s="449"/>
      <c r="AD20" s="441"/>
      <c r="AE20" s="452"/>
      <c r="AF20" s="113"/>
      <c r="AG20" s="452" t="s">
        <v>146</v>
      </c>
      <c r="AH20" s="113"/>
      <c r="AI20" s="452" t="s">
        <v>140</v>
      </c>
      <c r="AJ20" s="116"/>
      <c r="AK20" s="452" t="s">
        <v>143</v>
      </c>
      <c r="AL20" s="453"/>
      <c r="AM20" s="448"/>
      <c r="AN20" s="448"/>
      <c r="AO20" s="392"/>
      <c r="AP20" s="392"/>
      <c r="AQ20" s="402"/>
      <c r="AR20" s="403"/>
      <c r="AS20" s="448"/>
      <c r="AT20" s="392"/>
      <c r="AU20" s="392"/>
      <c r="AV20" s="392"/>
      <c r="AW20" s="392"/>
      <c r="AX20" s="119"/>
      <c r="BA20" s="27"/>
    </row>
    <row r="21" spans="1:55" ht="14.5" x14ac:dyDescent="0.35">
      <c r="AL21" s="29"/>
    </row>
    <row r="22" spans="1:55" customFormat="1" ht="20.149999999999999" customHeight="1" x14ac:dyDescent="0.35">
      <c r="A22" s="15"/>
      <c r="B22" s="15"/>
      <c r="C22" s="15"/>
      <c r="D22" s="15"/>
      <c r="E22" s="15"/>
      <c r="F22" s="15"/>
      <c r="G22" s="15"/>
      <c r="H22" s="15"/>
      <c r="I22" s="15"/>
      <c r="J22" s="15"/>
      <c r="K22" s="15"/>
      <c r="L22" s="15"/>
      <c r="M22" s="15"/>
      <c r="N22" s="15"/>
      <c r="O22" s="15"/>
      <c r="P22" s="15"/>
      <c r="Q22" s="15"/>
      <c r="R22" s="25"/>
      <c r="S22" s="25"/>
      <c r="T22" s="25"/>
      <c r="U22" s="25"/>
      <c r="V22" s="25"/>
      <c r="W22" s="25"/>
      <c r="X22" s="25"/>
      <c r="Y22" s="25"/>
      <c r="Z22" s="25"/>
      <c r="AA22" s="25"/>
      <c r="AB22" s="25"/>
      <c r="AC22" s="25"/>
      <c r="AD22" s="25"/>
      <c r="AE22" s="25"/>
      <c r="AF22" s="25"/>
      <c r="AG22" s="25"/>
      <c r="AH22" s="25"/>
      <c r="AI22" s="25"/>
      <c r="AJ22" s="25"/>
      <c r="AK22" s="25"/>
      <c r="AL22" s="25"/>
      <c r="AM22" s="29"/>
      <c r="AN22" s="5"/>
      <c r="AO22" s="5"/>
      <c r="AP22" s="5"/>
      <c r="AQ22" s="5"/>
      <c r="AR22" s="5"/>
      <c r="AS22" s="5"/>
      <c r="AT22" s="5"/>
      <c r="AU22" s="5"/>
      <c r="AV22" s="5"/>
      <c r="AW22" s="5"/>
      <c r="AX22" s="5"/>
      <c r="AY22" s="5"/>
      <c r="AZ22" s="5"/>
      <c r="BA22" s="5"/>
      <c r="BB22" s="5"/>
      <c r="BC22" s="5"/>
    </row>
  </sheetData>
  <sheetProtection formatCells="0" insertRows="0" deleteRows="0"/>
  <mergeCells count="93">
    <mergeCell ref="T14:T20"/>
    <mergeCell ref="O14:O20"/>
    <mergeCell ref="P14:P20"/>
    <mergeCell ref="Q14:Q20"/>
    <mergeCell ref="R14:R20"/>
    <mergeCell ref="S14:S20"/>
    <mergeCell ref="AC14:AC20"/>
    <mergeCell ref="AD14:AD20"/>
    <mergeCell ref="AE14:AE20"/>
    <mergeCell ref="AG14:AG20"/>
    <mergeCell ref="V14:V20"/>
    <mergeCell ref="X14:X20"/>
    <mergeCell ref="Y14:Y20"/>
    <mergeCell ref="Z14:Z20"/>
    <mergeCell ref="W14:W20"/>
    <mergeCell ref="U14:U20"/>
    <mergeCell ref="AA14:AA20"/>
    <mergeCell ref="AB14:AB20"/>
    <mergeCell ref="AJ9:AJ10"/>
    <mergeCell ref="AF9:AF10"/>
    <mergeCell ref="AH9:AH10"/>
    <mergeCell ref="AI9:AI10"/>
    <mergeCell ref="AW14:AW20"/>
    <mergeCell ref="AO14:AO20"/>
    <mergeCell ref="AP14:AP20"/>
    <mergeCell ref="AS14:AS20"/>
    <mergeCell ref="AN14:AN20"/>
    <mergeCell ref="AI14:AI20"/>
    <mergeCell ref="AK14:AK20"/>
    <mergeCell ref="AL14:AL20"/>
    <mergeCell ref="AM14:AM20"/>
    <mergeCell ref="AT14:AT20"/>
    <mergeCell ref="AU14:AU20"/>
    <mergeCell ref="AV14:AV20"/>
    <mergeCell ref="AS10:AS11"/>
    <mergeCell ref="AQ10:AQ11"/>
    <mergeCell ref="AR10:AR11"/>
    <mergeCell ref="AS9:AV9"/>
    <mergeCell ref="AW9:AW11"/>
    <mergeCell ref="AL9:AR9"/>
    <mergeCell ref="F14:F20"/>
    <mergeCell ref="G14:G20"/>
    <mergeCell ref="H14:H20"/>
    <mergeCell ref="I14:I20"/>
    <mergeCell ref="J14:J20"/>
    <mergeCell ref="A14:A20"/>
    <mergeCell ref="B14:B20"/>
    <mergeCell ref="C14:C20"/>
    <mergeCell ref="D14:D20"/>
    <mergeCell ref="E14:E20"/>
    <mergeCell ref="G9:G10"/>
    <mergeCell ref="H9:H10"/>
    <mergeCell ref="I9:I10"/>
    <mergeCell ref="L9:L10"/>
    <mergeCell ref="F9:F10"/>
    <mergeCell ref="V9:AD9"/>
    <mergeCell ref="M9:N9"/>
    <mergeCell ref="R9:R10"/>
    <mergeCell ref="S9:S10"/>
    <mergeCell ref="T9:T10"/>
    <mergeCell ref="U9:U10"/>
    <mergeCell ref="N14:N20"/>
    <mergeCell ref="C1:L1"/>
    <mergeCell ref="C2:L3"/>
    <mergeCell ref="U6:AD8"/>
    <mergeCell ref="R6:T8"/>
    <mergeCell ref="A6:Q8"/>
    <mergeCell ref="A9:A10"/>
    <mergeCell ref="B9:B10"/>
    <mergeCell ref="C9:C10"/>
    <mergeCell ref="D9:D10"/>
    <mergeCell ref="E9:E10"/>
    <mergeCell ref="J9:J10"/>
    <mergeCell ref="K9:K10"/>
    <mergeCell ref="O9:O10"/>
    <mergeCell ref="Q9:Q10"/>
    <mergeCell ref="P9:P10"/>
    <mergeCell ref="AQ13:AR13"/>
    <mergeCell ref="AQ14:AR20"/>
    <mergeCell ref="AQ12:AR12"/>
    <mergeCell ref="U4:Y4"/>
    <mergeCell ref="A5:AK5"/>
    <mergeCell ref="AE6:AK8"/>
    <mergeCell ref="AN10:AN11"/>
    <mergeCell ref="AO10:AO11"/>
    <mergeCell ref="AE9:AE10"/>
    <mergeCell ref="AG9:AG10"/>
    <mergeCell ref="AK9:AK10"/>
    <mergeCell ref="AL10:AL11"/>
    <mergeCell ref="AM10:AM11"/>
    <mergeCell ref="K14:K20"/>
    <mergeCell ref="L14:L20"/>
    <mergeCell ref="M14:M20"/>
  </mergeCells>
  <dataValidations count="1">
    <dataValidation allowBlank="1" showErrorMessage="1" promptTitle="Lista desplegable" prompt="Seleccione una Opción" sqref="B9:B10" xr:uid="{00000000-0002-0000-0000-000000000000}"/>
  </dataValidations>
  <pageMargins left="0.70866141732283472" right="0.70866141732283472" top="0.98425196850393704" bottom="0.74803149606299213" header="0.19685039370078741" footer="0.31496062992125984"/>
  <pageSetup scale="13" orientation="landscape" r:id="rId1"/>
  <headerFooter>
    <oddHeader>&amp;L&amp;G&amp;C
MATRIZ DE IDENTIFICACIÓN Y SEGUIMIENTO A LOS 
RIESGOS INSTITUCIONALES&amp;R]</oddHeader>
    <oddFooter>&amp;R&amp;G
&amp;9SG-FM-043.V6</oddFooter>
  </headerFooter>
  <ignoredErrors>
    <ignoredError sqref="Y12:AA14" evalError="1"/>
  </ignoredErrors>
  <drawing r:id="rId2"/>
  <legacyDrawing r:id="rId3"/>
  <legacyDrawingHF r:id="rId4"/>
  <extLst>
    <ext xmlns:x14="http://schemas.microsoft.com/office/spreadsheetml/2009/9/main" uri="{CCE6A557-97BC-4b89-ADB6-D9C93CAAB3DF}">
      <x14:dataValidations xmlns:xm="http://schemas.microsoft.com/office/excel/2006/main" count="13">
        <x14:dataValidation type="list" allowBlank="1" showInputMessage="1" showErrorMessage="1" promptTitle="Lista desplegable" prompt="Seleccione una Opción" xr:uid="{00000000-0002-0000-0000-000001000000}">
          <x14:formula1>
            <xm:f>Campos!$D$51:$D$57</xm:f>
          </x14:formula1>
          <xm:sqref>I13</xm:sqref>
        </x14:dataValidation>
        <x14:dataValidation type="list" allowBlank="1" showInputMessage="1" showErrorMessage="1" promptTitle="Lista desplegable" prompt="Seleccione una Opción" xr:uid="{00000000-0002-0000-0000-000002000000}">
          <x14:formula1>
            <xm:f>Campos!$D$43:$D$47</xm:f>
          </x14:formula1>
          <xm:sqref>P13:P14</xm:sqref>
        </x14:dataValidation>
        <x14:dataValidation type="list" allowBlank="1" showInputMessage="1" showErrorMessage="1" promptTitle="Lista desplegable" prompt="Seleccione una Opción" xr:uid="{00000000-0002-0000-0000-000003000000}">
          <x14:formula1>
            <xm:f>Campos!$D$61:$D$63</xm:f>
          </x14:formula1>
          <xm:sqref>V12:V14</xm:sqref>
        </x14:dataValidation>
        <x14:dataValidation type="list" allowBlank="1" showInputMessage="1" showErrorMessage="1" promptTitle="Lista desplegable" prompt="Seleccione una Opción" xr:uid="{00000000-0002-0000-0000-000004000000}">
          <x14:formula1>
            <xm:f>Campos!$D$66:$D$67</xm:f>
          </x14:formula1>
          <xm:sqref>X12:X14</xm:sqref>
        </x14:dataValidation>
        <x14:dataValidation type="list" allowBlank="1" showInputMessage="1" showErrorMessage="1" promptTitle="Lista desplegable" prompt="Seleccione una Opción" xr:uid="{00000000-0002-0000-0000-000005000000}">
          <x14:formula1>
            <xm:f>Campos!$D$70:$D$71</xm:f>
          </x14:formula1>
          <xm:sqref>AB12:AB14</xm:sqref>
        </x14:dataValidation>
        <x14:dataValidation type="list" allowBlank="1" showInputMessage="1" showErrorMessage="1" promptTitle="Lista desplegable" prompt="Seleccione una Opción" xr:uid="{00000000-0002-0000-0000-000006000000}">
          <x14:formula1>
            <xm:f>Campos!$D$74:$D$75</xm:f>
          </x14:formula1>
          <xm:sqref>AC12:AC14</xm:sqref>
        </x14:dataValidation>
        <x14:dataValidation type="list" allowBlank="1" showInputMessage="1" showErrorMessage="1" xr:uid="{00000000-0002-0000-0000-000007000000}">
          <x14:formula1>
            <xm:f>Campos!$D$78:$D$79</xm:f>
          </x14:formula1>
          <xm:sqref>AD12:AD14</xm:sqref>
        </x14:dataValidation>
        <x14:dataValidation type="list" allowBlank="1" showInputMessage="1" showErrorMessage="1" xr:uid="{00000000-0002-0000-0000-000008000000}">
          <x14:formula1>
            <xm:f>Campos!$K$59:$K$61</xm:f>
          </x14:formula1>
          <xm:sqref>AG12:AG20 S12:S14</xm:sqref>
        </x14:dataValidation>
        <x14:dataValidation type="list" allowBlank="1" showInputMessage="1" showErrorMessage="1" xr:uid="{00000000-0002-0000-0000-000009000000}">
          <x14:formula1>
            <xm:f>Campos!$N$80:$N$83</xm:f>
          </x14:formula1>
          <xm:sqref>AK12:AK20 T12:T14</xm:sqref>
        </x14:dataValidation>
        <x14:dataValidation type="list" allowBlank="1" showInputMessage="1" showErrorMessage="1" xr:uid="{00000000-0002-0000-0000-00000A000000}">
          <x14:formula1>
            <xm:f>Campos!$N$87:$N$89</xm:f>
          </x14:formula1>
          <xm:sqref>AL12:AL14</xm:sqref>
        </x14:dataValidation>
        <x14:dataValidation type="list" allowBlank="1" showInputMessage="1" showErrorMessage="1" promptTitle="Lista desplegable" prompt="Seleccione una Opción" xr:uid="{00000000-0002-0000-0000-00000B000000}">
          <x14:formula1>
            <xm:f>'C:\Users\nicolas.hernandez\Desktop\MATRIZ RIESGOS 2024\[DE-SEMEP-FR-088 MATRIZ DE CAPTURA ANALISIS DE RIESGOS DE GESTION, SEGURIDAD DIGITAL Y RIESGO FISCAL.xlsx]Campos'!#REF!</xm:f>
          </x14:formula1>
          <xm:sqref>P12 B12 I12</xm:sqref>
        </x14:dataValidation>
        <x14:dataValidation type="list" allowBlank="1" showInputMessage="1" showErrorMessage="1" xr:uid="{00000000-0002-0000-0000-00000C000000}">
          <x14:formula1>
            <xm:f>'C:\Users\nicolas.hernandez\Desktop\MATRIZ RIESGOS 2024\[DE-SEMEP-FR-088 MATRIZ DE CAPTURA ANALISIS DE RIESGOS DE GESTION, SEGURIDAD DIGITAL Y RIESGO FISCAL.xlsx]Campos'!#REF!</xm:f>
          </x14:formula1>
          <xm:sqref>AP12</xm:sqref>
        </x14:dataValidation>
        <x14:dataValidation type="list" allowBlank="1" showInputMessage="1" showErrorMessage="1" xr:uid="{00000000-0002-0000-0000-00000D000000}">
          <x14:formula1>
            <xm:f>Campos!$J$59:$J$63</xm:f>
          </x14:formula1>
          <xm:sqref>AE12:AE14 S12:S13 AI12:AI20 R12:R14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27DD2-8E1C-49A7-9F80-84AE972DF892}">
  <sheetPr>
    <tabColor rgb="FFFFC000"/>
  </sheetPr>
  <dimension ref="A1:BF17"/>
  <sheetViews>
    <sheetView showGridLines="0" showRuler="0" showWhiteSpace="0" zoomScale="55" zoomScaleNormal="55" zoomScaleSheetLayoutView="110" workbookViewId="0">
      <pane xSplit="21" ySplit="11" topLeftCell="V14" activePane="bottomRight" state="frozen"/>
      <selection pane="topRight" activeCell="V1" sqref="V1"/>
      <selection pane="bottomLeft" activeCell="A12" sqref="A12"/>
      <selection pane="bottomRight" activeCell="H12" sqref="H12:H16"/>
    </sheetView>
  </sheetViews>
  <sheetFormatPr baseColWidth="10" defaultColWidth="11.36328125" defaultRowHeight="14" x14ac:dyDescent="0.3"/>
  <cols>
    <col min="1" max="1" width="16" style="15" customWidth="1"/>
    <col min="2" max="2" width="15.26953125" style="15" customWidth="1"/>
    <col min="3" max="3" width="20" style="15" customWidth="1"/>
    <col min="4" max="4" width="14.7265625" style="15" customWidth="1"/>
    <col min="5" max="5" width="14" style="15" customWidth="1"/>
    <col min="6" max="6" width="20.1796875" style="15" customWidth="1"/>
    <col min="7" max="7" width="39.6328125" style="15" customWidth="1"/>
    <col min="8" max="8" width="13.26953125" style="15" customWidth="1"/>
    <col min="9" max="9" width="14" style="15" customWidth="1"/>
    <col min="10" max="10" width="12.7265625" style="15" customWidth="1"/>
    <col min="11" max="12" width="11.36328125" style="15"/>
    <col min="13" max="13" width="16.26953125" style="15" customWidth="1"/>
    <col min="14" max="14" width="21.26953125" style="15" customWidth="1"/>
    <col min="15" max="15" width="14.36328125" style="15" customWidth="1"/>
    <col min="16" max="16" width="11.26953125" style="15" customWidth="1"/>
    <col min="17" max="17" width="17.7265625" style="15" customWidth="1"/>
    <col min="18" max="18" width="10.7265625" style="25" customWidth="1"/>
    <col min="19" max="19" width="12.81640625" style="25" customWidth="1"/>
    <col min="20" max="20" width="9.90625" style="25" customWidth="1"/>
    <col min="21" max="21" width="22.08984375" style="25" customWidth="1"/>
    <col min="22" max="22" width="15.26953125" style="25" customWidth="1"/>
    <col min="23" max="23" width="10.36328125" style="25" hidden="1" customWidth="1"/>
    <col min="24" max="24" width="22.81640625" style="25" customWidth="1"/>
    <col min="25" max="25" width="21.453125" style="25" customWidth="1"/>
    <col min="26" max="26" width="18.7265625" style="25" customWidth="1"/>
    <col min="27" max="27" width="20.90625" style="25" customWidth="1"/>
    <col min="28" max="28" width="17" style="25" customWidth="1"/>
    <col min="29" max="29" width="13.36328125" style="25" customWidth="1"/>
    <col min="30" max="30" width="13.7265625" style="25" customWidth="1"/>
    <col min="31" max="31" width="10.36328125" style="25" hidden="1" customWidth="1"/>
    <col min="32" max="32" width="1.90625" style="25" hidden="1" customWidth="1"/>
    <col min="33" max="33" width="8.90625" style="25" hidden="1" customWidth="1"/>
    <col min="34" max="34" width="8.453125" style="25" hidden="1" customWidth="1"/>
    <col min="35" max="35" width="8.7265625" style="25" hidden="1" customWidth="1"/>
    <col min="36" max="36" width="9" style="25" hidden="1" customWidth="1"/>
    <col min="37" max="37" width="18.08984375" style="25" customWidth="1"/>
    <col min="38" max="38" width="14.36328125" style="25" customWidth="1"/>
    <col min="39" max="39" width="32.90625" style="25" customWidth="1"/>
    <col min="40" max="40" width="18.6328125" style="15" customWidth="1"/>
    <col min="41" max="41" width="16.26953125" style="15" customWidth="1"/>
    <col min="42" max="42" width="15.08984375" style="15" customWidth="1"/>
    <col min="43" max="43" width="17.453125" style="15" customWidth="1"/>
    <col min="44" max="44" width="15.36328125" style="15" customWidth="1"/>
    <col min="45" max="45" width="21" style="15" customWidth="1"/>
    <col min="46" max="46" width="22.26953125" style="15" customWidth="1"/>
    <col min="47" max="47" width="21.36328125" style="15" customWidth="1"/>
    <col min="48" max="48" width="22" style="15" customWidth="1"/>
    <col min="49" max="49" width="22.81640625" style="15" customWidth="1"/>
    <col min="50" max="16384" width="11.36328125" style="15"/>
  </cols>
  <sheetData>
    <row r="1" spans="1:58" customFormat="1" ht="26.25" customHeight="1" x14ac:dyDescent="0.35">
      <c r="A1" s="1"/>
      <c r="B1" s="2"/>
      <c r="C1" s="286" t="s">
        <v>130</v>
      </c>
      <c r="D1" s="286"/>
      <c r="E1" s="286"/>
      <c r="F1" s="286"/>
      <c r="G1" s="286"/>
      <c r="H1" s="286"/>
      <c r="I1" s="286"/>
      <c r="J1" s="286"/>
      <c r="K1" s="286"/>
      <c r="L1" s="286"/>
      <c r="M1" s="3" t="s">
        <v>0</v>
      </c>
      <c r="N1" s="4" t="s">
        <v>154</v>
      </c>
      <c r="O1" s="5"/>
      <c r="P1" s="5"/>
      <c r="Q1" s="5"/>
      <c r="R1" s="29"/>
      <c r="S1" s="29"/>
      <c r="T1" s="29"/>
      <c r="U1" s="29"/>
      <c r="V1" s="29"/>
      <c r="W1" s="29"/>
      <c r="X1" s="29"/>
      <c r="Y1" s="29"/>
      <c r="Z1" s="29"/>
      <c r="AA1" s="29"/>
      <c r="AB1" s="29"/>
      <c r="AC1" s="29"/>
      <c r="AD1" s="29"/>
      <c r="AE1" s="21"/>
      <c r="AF1" s="21"/>
      <c r="AG1" s="21"/>
      <c r="AH1" s="21"/>
      <c r="AI1" s="21"/>
      <c r="AJ1" s="21"/>
      <c r="AK1" s="21"/>
      <c r="AL1" s="21"/>
      <c r="AM1" s="21"/>
    </row>
    <row r="2" spans="1:58" customFormat="1" ht="22.5" customHeight="1" x14ac:dyDescent="0.35">
      <c r="A2" s="6"/>
      <c r="B2" s="7"/>
      <c r="C2" s="286" t="s">
        <v>136</v>
      </c>
      <c r="D2" s="286"/>
      <c r="E2" s="286"/>
      <c r="F2" s="286"/>
      <c r="G2" s="286"/>
      <c r="H2" s="286"/>
      <c r="I2" s="286"/>
      <c r="J2" s="286"/>
      <c r="K2" s="286"/>
      <c r="L2" s="286"/>
      <c r="M2" s="3" t="s">
        <v>1</v>
      </c>
      <c r="N2" s="4">
        <v>1</v>
      </c>
      <c r="O2" s="5"/>
      <c r="P2" s="5"/>
      <c r="Q2" s="5"/>
      <c r="R2" s="29"/>
      <c r="S2" s="29"/>
      <c r="T2" s="29"/>
      <c r="U2" s="29"/>
      <c r="V2" s="29"/>
      <c r="W2" s="29"/>
      <c r="X2" s="29"/>
      <c r="Y2" s="29"/>
      <c r="Z2" s="29"/>
      <c r="AA2" s="29"/>
      <c r="AB2" s="29"/>
      <c r="AC2" s="29"/>
      <c r="AD2" s="29"/>
      <c r="AE2" s="21"/>
      <c r="AF2" s="21"/>
      <c r="AG2" s="21"/>
      <c r="AH2" s="21"/>
      <c r="AI2" s="21"/>
      <c r="AJ2" s="21"/>
      <c r="AK2" s="21"/>
      <c r="AL2" s="21"/>
      <c r="AM2" s="21"/>
    </row>
    <row r="3" spans="1:58" customFormat="1" ht="22.5" customHeight="1" x14ac:dyDescent="0.35">
      <c r="A3" s="8"/>
      <c r="B3" s="9"/>
      <c r="C3" s="286"/>
      <c r="D3" s="286"/>
      <c r="E3" s="286"/>
      <c r="F3" s="286"/>
      <c r="G3" s="286"/>
      <c r="H3" s="286"/>
      <c r="I3" s="286"/>
      <c r="J3" s="286"/>
      <c r="K3" s="286"/>
      <c r="L3" s="286"/>
      <c r="M3" s="3" t="s">
        <v>2</v>
      </c>
      <c r="N3" s="10">
        <v>45257</v>
      </c>
      <c r="O3" s="5"/>
      <c r="P3" s="5"/>
      <c r="Q3" s="5"/>
      <c r="R3" s="29"/>
      <c r="S3" s="29"/>
      <c r="T3" s="29"/>
      <c r="U3" s="29"/>
      <c r="V3" s="29"/>
      <c r="W3" s="29"/>
      <c r="X3" s="29"/>
      <c r="Y3" s="29"/>
      <c r="Z3" s="29"/>
      <c r="AA3" s="29"/>
      <c r="AB3" s="29"/>
      <c r="AC3" s="29"/>
      <c r="AD3" s="29"/>
      <c r="AE3" s="21"/>
      <c r="AF3" s="21"/>
      <c r="AG3" s="21"/>
      <c r="AH3" s="21"/>
      <c r="AI3" s="21"/>
      <c r="AJ3" s="21"/>
      <c r="AK3" s="21"/>
      <c r="AL3" s="21"/>
      <c r="AM3" s="21"/>
    </row>
    <row r="4" spans="1:58" s="11" customFormat="1" ht="49.5" customHeight="1" x14ac:dyDescent="0.3">
      <c r="N4" s="12"/>
      <c r="R4" s="38"/>
      <c r="S4" s="38"/>
      <c r="T4" s="38"/>
      <c r="U4" s="287"/>
      <c r="V4" s="287"/>
      <c r="W4" s="287"/>
      <c r="X4" s="287"/>
      <c r="Y4" s="287"/>
      <c r="Z4" s="39"/>
      <c r="AA4" s="39"/>
      <c r="AB4" s="39"/>
      <c r="AC4" s="39"/>
      <c r="AD4" s="39"/>
      <c r="AE4" s="38"/>
      <c r="AF4" s="38"/>
      <c r="AG4" s="38"/>
      <c r="AH4" s="38"/>
      <c r="AI4" s="38"/>
      <c r="AJ4" s="38"/>
      <c r="AK4" s="38"/>
      <c r="AL4" s="38"/>
      <c r="AM4" s="38"/>
    </row>
    <row r="5" spans="1:58" customFormat="1" ht="51" customHeight="1" thickBot="1" x14ac:dyDescent="0.4">
      <c r="A5" s="466" t="s">
        <v>214</v>
      </c>
      <c r="B5" s="467"/>
      <c r="C5" s="467"/>
      <c r="D5" s="467"/>
      <c r="E5" s="467"/>
      <c r="F5" s="467"/>
      <c r="G5" s="467"/>
      <c r="H5" s="467"/>
      <c r="I5" s="467"/>
      <c r="J5" s="467"/>
      <c r="K5" s="467"/>
      <c r="L5" s="467"/>
      <c r="M5" s="467"/>
      <c r="N5" s="467"/>
      <c r="O5" s="467"/>
      <c r="P5" s="467"/>
      <c r="Q5" s="467"/>
      <c r="R5" s="467"/>
      <c r="S5" s="467"/>
      <c r="T5" s="467"/>
      <c r="U5" s="467"/>
      <c r="V5" s="467"/>
      <c r="W5" s="467"/>
      <c r="X5" s="467"/>
      <c r="Y5" s="467"/>
      <c r="Z5" s="467"/>
      <c r="AA5" s="467"/>
      <c r="AB5" s="467"/>
      <c r="AC5" s="467"/>
      <c r="AD5" s="467"/>
      <c r="AE5" s="467"/>
      <c r="AF5" s="467"/>
      <c r="AG5" s="467"/>
      <c r="AH5" s="467"/>
      <c r="AI5" s="467"/>
      <c r="AJ5" s="467"/>
      <c r="AK5" s="467"/>
      <c r="AL5" s="98"/>
      <c r="AM5" s="98"/>
      <c r="AN5" s="81"/>
      <c r="AO5" s="81"/>
      <c r="AP5" s="81"/>
      <c r="AQ5" s="81"/>
      <c r="AR5" s="81"/>
      <c r="AS5" s="81"/>
      <c r="AT5" s="81"/>
      <c r="AU5" s="81"/>
      <c r="AV5" s="81"/>
      <c r="AW5" s="81"/>
      <c r="AX5" s="5"/>
      <c r="AY5" s="5"/>
      <c r="AZ5" s="5"/>
      <c r="BA5" s="5"/>
      <c r="BB5" s="5"/>
      <c r="BC5" s="5"/>
      <c r="BD5" s="5"/>
      <c r="BE5" s="5"/>
      <c r="BF5" s="5"/>
    </row>
    <row r="6" spans="1:58" s="13" customFormat="1" ht="12.75" customHeight="1" x14ac:dyDescent="0.35">
      <c r="A6" s="290" t="s">
        <v>131</v>
      </c>
      <c r="B6" s="291"/>
      <c r="C6" s="291"/>
      <c r="D6" s="291"/>
      <c r="E6" s="291"/>
      <c r="F6" s="291"/>
      <c r="G6" s="291"/>
      <c r="H6" s="291"/>
      <c r="I6" s="291"/>
      <c r="J6" s="291"/>
      <c r="K6" s="291"/>
      <c r="L6" s="291"/>
      <c r="M6" s="291"/>
      <c r="N6" s="291"/>
      <c r="O6" s="291"/>
      <c r="P6" s="291"/>
      <c r="Q6" s="292"/>
      <c r="R6" s="299" t="s">
        <v>132</v>
      </c>
      <c r="S6" s="291"/>
      <c r="T6" s="292"/>
      <c r="U6" s="299" t="s">
        <v>3</v>
      </c>
      <c r="V6" s="291"/>
      <c r="W6" s="291"/>
      <c r="X6" s="291"/>
      <c r="Y6" s="291"/>
      <c r="Z6" s="291"/>
      <c r="AA6" s="291"/>
      <c r="AB6" s="291"/>
      <c r="AC6" s="291"/>
      <c r="AD6" s="292"/>
      <c r="AE6" s="302" t="s">
        <v>133</v>
      </c>
      <c r="AF6" s="302"/>
      <c r="AG6" s="302"/>
      <c r="AH6" s="302"/>
      <c r="AI6" s="302"/>
      <c r="AJ6" s="302"/>
      <c r="AK6" s="303"/>
      <c r="AL6" s="221"/>
      <c r="AM6" s="98"/>
      <c r="AN6" s="81"/>
      <c r="AO6" s="81"/>
      <c r="AP6" s="81"/>
      <c r="AQ6" s="81"/>
      <c r="AR6" s="81"/>
      <c r="AS6" s="81"/>
      <c r="AT6" s="81"/>
      <c r="AU6" s="81"/>
      <c r="AV6" s="81"/>
      <c r="AW6" s="81"/>
    </row>
    <row r="7" spans="1:58" ht="15.75" customHeight="1" x14ac:dyDescent="0.35">
      <c r="A7" s="293"/>
      <c r="B7" s="294"/>
      <c r="C7" s="294"/>
      <c r="D7" s="294"/>
      <c r="E7" s="294"/>
      <c r="F7" s="294"/>
      <c r="G7" s="294"/>
      <c r="H7" s="294"/>
      <c r="I7" s="294"/>
      <c r="J7" s="294"/>
      <c r="K7" s="294"/>
      <c r="L7" s="294"/>
      <c r="M7" s="294"/>
      <c r="N7" s="294"/>
      <c r="O7" s="294"/>
      <c r="P7" s="294"/>
      <c r="Q7" s="295"/>
      <c r="R7" s="300"/>
      <c r="S7" s="294"/>
      <c r="T7" s="295"/>
      <c r="U7" s="300"/>
      <c r="V7" s="294"/>
      <c r="W7" s="294"/>
      <c r="X7" s="294"/>
      <c r="Y7" s="294"/>
      <c r="Z7" s="294"/>
      <c r="AA7" s="294"/>
      <c r="AB7" s="294"/>
      <c r="AC7" s="294"/>
      <c r="AD7" s="295"/>
      <c r="AE7" s="304"/>
      <c r="AF7" s="304"/>
      <c r="AG7" s="304"/>
      <c r="AH7" s="304"/>
      <c r="AI7" s="304"/>
      <c r="AJ7" s="304"/>
      <c r="AK7" s="305"/>
      <c r="AL7" s="221"/>
      <c r="AM7" s="98"/>
      <c r="AN7" s="81"/>
      <c r="AO7" s="81"/>
      <c r="AP7" s="81"/>
      <c r="AQ7" s="81"/>
      <c r="AR7" s="81"/>
      <c r="AS7" s="81"/>
      <c r="AT7" s="81"/>
      <c r="AU7" s="81"/>
      <c r="AV7" s="81"/>
      <c r="AW7" s="81"/>
    </row>
    <row r="8" spans="1:58" ht="29.25" customHeight="1" thickBot="1" x14ac:dyDescent="0.4">
      <c r="A8" s="296"/>
      <c r="B8" s="297"/>
      <c r="C8" s="297"/>
      <c r="D8" s="297"/>
      <c r="E8" s="297"/>
      <c r="F8" s="297"/>
      <c r="G8" s="297"/>
      <c r="H8" s="297"/>
      <c r="I8" s="297"/>
      <c r="J8" s="297"/>
      <c r="K8" s="297"/>
      <c r="L8" s="297"/>
      <c r="M8" s="297"/>
      <c r="N8" s="297"/>
      <c r="O8" s="297"/>
      <c r="P8" s="297"/>
      <c r="Q8" s="298"/>
      <c r="R8" s="301"/>
      <c r="S8" s="297"/>
      <c r="T8" s="298"/>
      <c r="U8" s="301"/>
      <c r="V8" s="297"/>
      <c r="W8" s="297"/>
      <c r="X8" s="297"/>
      <c r="Y8" s="297"/>
      <c r="Z8" s="297"/>
      <c r="AA8" s="297"/>
      <c r="AB8" s="297"/>
      <c r="AC8" s="297"/>
      <c r="AD8" s="298"/>
      <c r="AE8" s="306"/>
      <c r="AF8" s="306"/>
      <c r="AG8" s="306"/>
      <c r="AH8" s="306"/>
      <c r="AI8" s="306"/>
      <c r="AJ8" s="306"/>
      <c r="AK8" s="307"/>
      <c r="AL8" s="98"/>
      <c r="AM8" s="98"/>
      <c r="AN8" s="81"/>
      <c r="AO8" s="81"/>
      <c r="AP8" s="81"/>
      <c r="AQ8" s="81"/>
      <c r="AR8" s="81"/>
      <c r="AS8" s="81"/>
      <c r="AT8" s="81"/>
      <c r="AU8" s="81"/>
      <c r="AV8" s="81"/>
      <c r="AW8" s="81"/>
    </row>
    <row r="9" spans="1:58" ht="51" customHeight="1" thickBot="1" x14ac:dyDescent="0.35">
      <c r="A9" s="416" t="s">
        <v>4</v>
      </c>
      <c r="B9" s="418" t="s">
        <v>5</v>
      </c>
      <c r="C9" s="420" t="s">
        <v>6</v>
      </c>
      <c r="D9" s="418" t="s">
        <v>7</v>
      </c>
      <c r="E9" s="422" t="s">
        <v>8</v>
      </c>
      <c r="F9" s="426" t="s">
        <v>9</v>
      </c>
      <c r="G9" s="422" t="s">
        <v>10</v>
      </c>
      <c r="H9" s="418" t="s">
        <v>124</v>
      </c>
      <c r="I9" s="436" t="s">
        <v>11</v>
      </c>
      <c r="J9" s="424" t="s">
        <v>12</v>
      </c>
      <c r="K9" s="422" t="s">
        <v>200</v>
      </c>
      <c r="L9" s="422" t="s">
        <v>13</v>
      </c>
      <c r="M9" s="427" t="s">
        <v>14</v>
      </c>
      <c r="N9" s="420"/>
      <c r="O9" s="422" t="s">
        <v>21</v>
      </c>
      <c r="P9" s="418" t="s">
        <v>22</v>
      </c>
      <c r="Q9" s="427" t="s">
        <v>23</v>
      </c>
      <c r="R9" s="431" t="s">
        <v>15</v>
      </c>
      <c r="S9" s="431" t="s">
        <v>16</v>
      </c>
      <c r="T9" s="433" t="s">
        <v>17</v>
      </c>
      <c r="U9" s="425" t="s">
        <v>18</v>
      </c>
      <c r="V9" s="464" t="s">
        <v>19</v>
      </c>
      <c r="W9" s="464"/>
      <c r="X9" s="464"/>
      <c r="Y9" s="464"/>
      <c r="Z9" s="464"/>
      <c r="AA9" s="464"/>
      <c r="AB9" s="464"/>
      <c r="AC9" s="464"/>
      <c r="AD9" s="465"/>
      <c r="AE9" s="407" t="s">
        <v>15</v>
      </c>
      <c r="AF9" s="444" t="s">
        <v>113</v>
      </c>
      <c r="AG9" s="409" t="s">
        <v>111</v>
      </c>
      <c r="AH9" s="446" t="s">
        <v>115</v>
      </c>
      <c r="AI9" s="409" t="s">
        <v>114</v>
      </c>
      <c r="AJ9" s="409" t="s">
        <v>129</v>
      </c>
      <c r="AK9" s="411" t="s">
        <v>116</v>
      </c>
      <c r="AL9" s="256" t="s">
        <v>135</v>
      </c>
      <c r="AM9" s="257"/>
      <c r="AN9" s="257"/>
      <c r="AO9" s="257"/>
      <c r="AP9" s="257"/>
      <c r="AQ9" s="257"/>
      <c r="AR9" s="258"/>
      <c r="AS9" s="256" t="s">
        <v>134</v>
      </c>
      <c r="AT9" s="257"/>
      <c r="AU9" s="257"/>
      <c r="AV9" s="257"/>
      <c r="AW9" s="442" t="s">
        <v>40</v>
      </c>
    </row>
    <row r="10" spans="1:58" ht="63.75" customHeight="1" thickBot="1" x14ac:dyDescent="0.35">
      <c r="A10" s="417"/>
      <c r="B10" s="419"/>
      <c r="C10" s="421"/>
      <c r="D10" s="419"/>
      <c r="E10" s="423"/>
      <c r="F10" s="438"/>
      <c r="G10" s="423"/>
      <c r="H10" s="419"/>
      <c r="I10" s="437"/>
      <c r="J10" s="425"/>
      <c r="K10" s="426"/>
      <c r="L10" s="426"/>
      <c r="M10" s="83" t="s">
        <v>20</v>
      </c>
      <c r="N10" s="83" t="s">
        <v>201</v>
      </c>
      <c r="O10" s="426"/>
      <c r="P10" s="419"/>
      <c r="Q10" s="428"/>
      <c r="R10" s="432"/>
      <c r="S10" s="432"/>
      <c r="T10" s="434"/>
      <c r="U10" s="435"/>
      <c r="V10" s="84" t="s">
        <v>24</v>
      </c>
      <c r="W10" s="85" t="s">
        <v>25</v>
      </c>
      <c r="X10" s="84" t="s">
        <v>26</v>
      </c>
      <c r="Y10" s="82" t="s">
        <v>25</v>
      </c>
      <c r="Z10" s="82" t="s">
        <v>127</v>
      </c>
      <c r="AA10" s="82" t="s">
        <v>128</v>
      </c>
      <c r="AB10" s="84" t="s">
        <v>202</v>
      </c>
      <c r="AC10" s="84" t="s">
        <v>27</v>
      </c>
      <c r="AD10" s="86" t="s">
        <v>28</v>
      </c>
      <c r="AE10" s="408"/>
      <c r="AF10" s="445"/>
      <c r="AG10" s="410"/>
      <c r="AH10" s="447"/>
      <c r="AI10" s="410"/>
      <c r="AJ10" s="410"/>
      <c r="AK10" s="412"/>
      <c r="AL10" s="413" t="s">
        <v>29</v>
      </c>
      <c r="AM10" s="405" t="s">
        <v>30</v>
      </c>
      <c r="AN10" s="405" t="s">
        <v>31</v>
      </c>
      <c r="AO10" s="405" t="s">
        <v>32</v>
      </c>
      <c r="AP10" s="88" t="s">
        <v>33</v>
      </c>
      <c r="AQ10" s="405" t="s">
        <v>34</v>
      </c>
      <c r="AR10" s="405" t="s">
        <v>35</v>
      </c>
      <c r="AS10" s="405" t="s">
        <v>36</v>
      </c>
      <c r="AT10" s="87" t="s">
        <v>37</v>
      </c>
      <c r="AU10" s="87" t="s">
        <v>38</v>
      </c>
      <c r="AV10" s="87" t="s">
        <v>39</v>
      </c>
      <c r="AW10" s="443"/>
      <c r="BA10" s="16"/>
    </row>
    <row r="11" spans="1:58" ht="0.75" customHeight="1" x14ac:dyDescent="0.35">
      <c r="A11" s="81"/>
      <c r="B11" s="81"/>
      <c r="C11" s="81"/>
      <c r="D11" s="81"/>
      <c r="E11" s="81"/>
      <c r="F11" s="81"/>
      <c r="G11" s="81"/>
      <c r="H11" s="81"/>
      <c r="I11" s="81"/>
      <c r="J11" s="89"/>
      <c r="K11" s="81"/>
      <c r="L11" s="81"/>
      <c r="M11" s="81"/>
      <c r="N11" s="90"/>
      <c r="O11" s="91"/>
      <c r="P11" s="91"/>
      <c r="Q11" s="91"/>
      <c r="R11" s="92"/>
      <c r="S11" s="93"/>
      <c r="T11" s="94"/>
      <c r="U11" s="95"/>
      <c r="V11" s="96"/>
      <c r="W11" s="97"/>
      <c r="X11" s="97"/>
      <c r="Y11" s="97"/>
      <c r="Z11" s="97"/>
      <c r="AA11" s="98"/>
      <c r="AB11" s="98"/>
      <c r="AC11" s="98"/>
      <c r="AD11" s="98"/>
      <c r="AE11" s="99"/>
      <c r="AF11" s="99"/>
      <c r="AG11" s="99"/>
      <c r="AH11" s="100"/>
      <c r="AI11" s="100"/>
      <c r="AJ11" s="100"/>
      <c r="AK11" s="101"/>
      <c r="AL11" s="414"/>
      <c r="AM11" s="406"/>
      <c r="AN11" s="406"/>
      <c r="AO11" s="406"/>
      <c r="AP11" s="103"/>
      <c r="AQ11" s="406"/>
      <c r="AR11" s="406"/>
      <c r="AS11" s="406"/>
      <c r="AT11" s="102"/>
      <c r="AU11" s="102"/>
      <c r="AV11" s="102"/>
      <c r="AW11" s="443"/>
      <c r="BA11" s="16"/>
    </row>
    <row r="12" spans="1:58" s="26" customFormat="1" ht="168.5" customHeight="1" x14ac:dyDescent="0.35">
      <c r="A12" s="463" t="s">
        <v>542</v>
      </c>
      <c r="B12" s="441" t="s">
        <v>51</v>
      </c>
      <c r="C12" s="415" t="s">
        <v>520</v>
      </c>
      <c r="D12" s="441" t="s">
        <v>57</v>
      </c>
      <c r="E12" s="441" t="s">
        <v>57</v>
      </c>
      <c r="F12" s="441" t="s">
        <v>521</v>
      </c>
      <c r="G12" s="441" t="s">
        <v>522</v>
      </c>
      <c r="H12" s="441" t="s">
        <v>125</v>
      </c>
      <c r="I12" s="441" t="s">
        <v>68</v>
      </c>
      <c r="J12" s="415" t="s">
        <v>197</v>
      </c>
      <c r="K12" s="415" t="s">
        <v>543</v>
      </c>
      <c r="L12" s="415" t="s">
        <v>197</v>
      </c>
      <c r="M12" s="441" t="s">
        <v>523</v>
      </c>
      <c r="N12" s="454" t="s">
        <v>544</v>
      </c>
      <c r="O12" s="454" t="s">
        <v>364</v>
      </c>
      <c r="P12" s="454" t="s">
        <v>74</v>
      </c>
      <c r="Q12" s="454" t="s">
        <v>524</v>
      </c>
      <c r="R12" s="454" t="s">
        <v>139</v>
      </c>
      <c r="S12" s="460" t="s">
        <v>147</v>
      </c>
      <c r="T12" s="458" t="s">
        <v>142</v>
      </c>
      <c r="U12" s="461" t="s">
        <v>525</v>
      </c>
      <c r="V12" s="104" t="s">
        <v>87</v>
      </c>
      <c r="W12" s="106"/>
      <c r="X12" s="106" t="s">
        <v>41</v>
      </c>
      <c r="Y12" s="106">
        <f>VLOOKUP(X12,[7]Campos!$D$66:$E$67,2,FALSE)</f>
        <v>0.15</v>
      </c>
      <c r="Z12" s="106">
        <f>+W12+Y12</f>
        <v>0.15</v>
      </c>
      <c r="AA12" s="106">
        <f>+IF(V12="Correctivo",'Inspección, Control y Gestión d'!Z12+0.1,'Inspección, Control y Gestión d'!Z12*0)</f>
        <v>0</v>
      </c>
      <c r="AB12" s="111" t="s">
        <v>42</v>
      </c>
      <c r="AC12" s="111" t="s">
        <v>95</v>
      </c>
      <c r="AD12" s="106" t="s">
        <v>98</v>
      </c>
      <c r="AE12" s="457" t="s">
        <v>526</v>
      </c>
      <c r="AF12" s="109"/>
      <c r="AG12" s="457" t="str">
        <f>+Selección1</f>
        <v>Catastrófico</v>
      </c>
      <c r="AH12" s="118" t="e">
        <f>+VLOOKUP(AG12,[7]Campos!$Q$32:$R$39,2,FALSE)</f>
        <v>#N/A</v>
      </c>
      <c r="AI12" s="462"/>
      <c r="AJ12" s="458"/>
      <c r="AK12" s="458" t="s">
        <v>142</v>
      </c>
      <c r="AL12" s="459" t="s">
        <v>85</v>
      </c>
      <c r="AM12" s="106" t="s">
        <v>545</v>
      </c>
      <c r="AN12" s="106" t="s">
        <v>546</v>
      </c>
      <c r="AO12" s="104" t="s">
        <v>527</v>
      </c>
      <c r="AP12" s="104" t="s">
        <v>46</v>
      </c>
      <c r="AQ12" s="222" t="s">
        <v>528</v>
      </c>
      <c r="AR12" s="222" t="s">
        <v>529</v>
      </c>
      <c r="AS12" s="441" t="s">
        <v>530</v>
      </c>
      <c r="AT12" s="441" t="s">
        <v>531</v>
      </c>
      <c r="AU12" s="441" t="s">
        <v>532</v>
      </c>
      <c r="AV12" s="415" t="s">
        <v>164</v>
      </c>
      <c r="AW12" s="441" t="s">
        <v>533</v>
      </c>
      <c r="BA12" s="27"/>
    </row>
    <row r="13" spans="1:58" s="26" customFormat="1" ht="141.75" customHeight="1" x14ac:dyDescent="0.35">
      <c r="A13" s="463"/>
      <c r="B13" s="441"/>
      <c r="C13" s="415"/>
      <c r="D13" s="441"/>
      <c r="E13" s="441"/>
      <c r="F13" s="441"/>
      <c r="G13" s="441"/>
      <c r="H13" s="441"/>
      <c r="I13" s="441"/>
      <c r="J13" s="415"/>
      <c r="K13" s="415"/>
      <c r="L13" s="415"/>
      <c r="M13" s="441"/>
      <c r="N13" s="454"/>
      <c r="O13" s="454"/>
      <c r="P13" s="454"/>
      <c r="Q13" s="454"/>
      <c r="R13" s="454"/>
      <c r="S13" s="460"/>
      <c r="T13" s="458"/>
      <c r="U13" s="461"/>
      <c r="V13" s="104" t="s">
        <v>87</v>
      </c>
      <c r="W13" s="106"/>
      <c r="X13" s="106" t="s">
        <v>41</v>
      </c>
      <c r="Y13" s="106">
        <f>VLOOKUP(X13,[7]Campos!$D$66:$E$67,2,FALSE)</f>
        <v>0.15</v>
      </c>
      <c r="Z13" s="106">
        <f>+W13+Y13</f>
        <v>0.15</v>
      </c>
      <c r="AA13" s="106">
        <f>+IF(V13="Correctivo",'Inspección, Control y Gestión d'!Z13+0.1,'Inspección, Control y Gestión d'!Z13*0)</f>
        <v>0</v>
      </c>
      <c r="AB13" s="111" t="s">
        <v>42</v>
      </c>
      <c r="AC13" s="111" t="s">
        <v>95</v>
      </c>
      <c r="AD13" s="106" t="s">
        <v>98</v>
      </c>
      <c r="AE13" s="457"/>
      <c r="AF13" s="109"/>
      <c r="AG13" s="457"/>
      <c r="AH13" s="118" t="e">
        <f>+VLOOKUP(AG13,[7]Campos!$Q$32:$R$39,2,FALSE)</f>
        <v>#N/A</v>
      </c>
      <c r="AI13" s="462"/>
      <c r="AJ13" s="458"/>
      <c r="AK13" s="458"/>
      <c r="AL13" s="459"/>
      <c r="AM13" s="106" t="s">
        <v>547</v>
      </c>
      <c r="AN13" s="106" t="s">
        <v>548</v>
      </c>
      <c r="AO13" s="104" t="s">
        <v>527</v>
      </c>
      <c r="AP13" s="104" t="s">
        <v>46</v>
      </c>
      <c r="AQ13" s="222" t="s">
        <v>528</v>
      </c>
      <c r="AR13" s="222" t="s">
        <v>529</v>
      </c>
      <c r="AS13" s="441"/>
      <c r="AT13" s="441"/>
      <c r="AU13" s="441"/>
      <c r="AV13" s="415"/>
      <c r="AW13" s="415"/>
      <c r="BA13" s="27"/>
    </row>
    <row r="14" spans="1:58" s="26" customFormat="1" ht="170" customHeight="1" x14ac:dyDescent="0.35">
      <c r="A14" s="463"/>
      <c r="B14" s="441"/>
      <c r="C14" s="415"/>
      <c r="D14" s="441"/>
      <c r="E14" s="441"/>
      <c r="F14" s="441"/>
      <c r="G14" s="441"/>
      <c r="H14" s="441"/>
      <c r="I14" s="441"/>
      <c r="J14" s="415"/>
      <c r="K14" s="415"/>
      <c r="L14" s="415"/>
      <c r="M14" s="441"/>
      <c r="N14" s="454"/>
      <c r="O14" s="454"/>
      <c r="P14" s="454"/>
      <c r="Q14" s="454"/>
      <c r="R14" s="454"/>
      <c r="S14" s="460"/>
      <c r="T14" s="458"/>
      <c r="U14" s="461"/>
      <c r="V14" s="104" t="s">
        <v>87</v>
      </c>
      <c r="W14" s="106"/>
      <c r="X14" s="106" t="s">
        <v>41</v>
      </c>
      <c r="Y14" s="106">
        <f>VLOOKUP(X14,[7]Campos!$D$66:$E$67,2,FALSE)</f>
        <v>0.15</v>
      </c>
      <c r="Z14" s="106">
        <f>+W14+Y14</f>
        <v>0.15</v>
      </c>
      <c r="AA14" s="106">
        <f>+IF(V14="Correctivo",'Inspección, Control y Gestión d'!Z14+0.1,'Inspección, Control y Gestión d'!Z14*0)</f>
        <v>0</v>
      </c>
      <c r="AB14" s="111" t="s">
        <v>42</v>
      </c>
      <c r="AC14" s="111" t="s">
        <v>95</v>
      </c>
      <c r="AD14" s="106" t="s">
        <v>98</v>
      </c>
      <c r="AE14" s="457"/>
      <c r="AF14" s="109"/>
      <c r="AG14" s="457"/>
      <c r="AH14" s="118" t="e">
        <f>+VLOOKUP(AG14,[7]Campos!$Q$32:$R$39,2,FALSE)</f>
        <v>#N/A</v>
      </c>
      <c r="AI14" s="462"/>
      <c r="AJ14" s="458"/>
      <c r="AK14" s="458"/>
      <c r="AL14" s="459"/>
      <c r="AM14" s="106" t="s">
        <v>549</v>
      </c>
      <c r="AN14" s="106" t="s">
        <v>534</v>
      </c>
      <c r="AO14" s="104" t="s">
        <v>527</v>
      </c>
      <c r="AP14" s="104" t="s">
        <v>123</v>
      </c>
      <c r="AQ14" s="222" t="s">
        <v>528</v>
      </c>
      <c r="AR14" s="222" t="s">
        <v>529</v>
      </c>
      <c r="AS14" s="441"/>
      <c r="AT14" s="441"/>
      <c r="AU14" s="441"/>
      <c r="AV14" s="415"/>
      <c r="AW14" s="415"/>
      <c r="BA14" s="27"/>
    </row>
    <row r="15" spans="1:58" s="26" customFormat="1" ht="261" customHeight="1" x14ac:dyDescent="0.35">
      <c r="A15" s="463"/>
      <c r="B15" s="441"/>
      <c r="C15" s="415"/>
      <c r="D15" s="441"/>
      <c r="E15" s="441"/>
      <c r="F15" s="441"/>
      <c r="G15" s="441"/>
      <c r="H15" s="441"/>
      <c r="I15" s="441"/>
      <c r="J15" s="415"/>
      <c r="K15" s="415"/>
      <c r="L15" s="415"/>
      <c r="M15" s="441"/>
      <c r="N15" s="454"/>
      <c r="O15" s="454"/>
      <c r="P15" s="454"/>
      <c r="Q15" s="454"/>
      <c r="R15" s="454"/>
      <c r="S15" s="460"/>
      <c r="T15" s="458"/>
      <c r="U15" s="216" t="s">
        <v>535</v>
      </c>
      <c r="V15" s="104" t="s">
        <v>87</v>
      </c>
      <c r="W15" s="106"/>
      <c r="X15" s="106" t="s">
        <v>41</v>
      </c>
      <c r="Y15" s="106">
        <v>0.15</v>
      </c>
      <c r="Z15" s="106">
        <f t="shared" ref="Z15:Z16" si="0">+W15+Y15</f>
        <v>0.15</v>
      </c>
      <c r="AA15" s="106">
        <f>+IF(V15="Correctivo",'Inspección, Control y Gestión d'!Z15+0.1,'Inspección, Control y Gestión d'!Z15*0)</f>
        <v>0</v>
      </c>
      <c r="AB15" s="111" t="s">
        <v>42</v>
      </c>
      <c r="AC15" s="111" t="s">
        <v>95</v>
      </c>
      <c r="AD15" s="106" t="s">
        <v>98</v>
      </c>
      <c r="AE15" s="457"/>
      <c r="AF15" s="109"/>
      <c r="AG15" s="457"/>
      <c r="AH15" s="118" t="e">
        <f>+VLOOKUP(AG15,[7]Campos!$Q$32:$R$39,2,FALSE)</f>
        <v>#N/A</v>
      </c>
      <c r="AI15" s="462"/>
      <c r="AJ15" s="458"/>
      <c r="AK15" s="458"/>
      <c r="AL15" s="459"/>
      <c r="AM15" s="106" t="s">
        <v>536</v>
      </c>
      <c r="AN15" s="106" t="s">
        <v>550</v>
      </c>
      <c r="AO15" s="104" t="s">
        <v>537</v>
      </c>
      <c r="AP15" s="104" t="s">
        <v>46</v>
      </c>
      <c r="AQ15" s="222" t="s">
        <v>528</v>
      </c>
      <c r="AR15" s="222" t="s">
        <v>529</v>
      </c>
      <c r="AS15" s="441"/>
      <c r="AT15" s="441"/>
      <c r="AU15" s="441"/>
      <c r="AV15" s="415"/>
      <c r="AW15" s="415"/>
      <c r="BA15" s="27"/>
    </row>
    <row r="16" spans="1:58" s="26" customFormat="1" ht="185.5" customHeight="1" x14ac:dyDescent="0.35">
      <c r="A16" s="463"/>
      <c r="B16" s="441"/>
      <c r="C16" s="415"/>
      <c r="D16" s="441"/>
      <c r="E16" s="441"/>
      <c r="F16" s="441"/>
      <c r="G16" s="441"/>
      <c r="H16" s="441"/>
      <c r="I16" s="441"/>
      <c r="J16" s="415"/>
      <c r="K16" s="415"/>
      <c r="L16" s="415"/>
      <c r="M16" s="441"/>
      <c r="N16" s="454"/>
      <c r="O16" s="454"/>
      <c r="P16" s="454"/>
      <c r="Q16" s="454"/>
      <c r="R16" s="454"/>
      <c r="S16" s="460"/>
      <c r="T16" s="458"/>
      <c r="U16" s="216" t="s">
        <v>538</v>
      </c>
      <c r="V16" s="104" t="s">
        <v>87</v>
      </c>
      <c r="W16" s="106"/>
      <c r="X16" s="106" t="s">
        <v>41</v>
      </c>
      <c r="Y16" s="106">
        <v>0.15</v>
      </c>
      <c r="Z16" s="106">
        <f t="shared" si="0"/>
        <v>0.15</v>
      </c>
      <c r="AA16" s="106">
        <f>+IF(V16="Correctivo",'Inspección, Control y Gestión d'!Z16+0.1,'Inspección, Control y Gestión d'!Z16*0)</f>
        <v>0</v>
      </c>
      <c r="AB16" s="111" t="s">
        <v>42</v>
      </c>
      <c r="AC16" s="111" t="s">
        <v>95</v>
      </c>
      <c r="AD16" s="106" t="s">
        <v>98</v>
      </c>
      <c r="AE16" s="457"/>
      <c r="AF16" s="109"/>
      <c r="AG16" s="457"/>
      <c r="AH16" s="118" t="e">
        <f>+VLOOKUP(AG16,[7]Campos!$Q$32:$R$39,2,FALSE)</f>
        <v>#N/A</v>
      </c>
      <c r="AI16" s="462"/>
      <c r="AJ16" s="458"/>
      <c r="AK16" s="458"/>
      <c r="AL16" s="459"/>
      <c r="AM16" s="106" t="s">
        <v>539</v>
      </c>
      <c r="AN16" s="106" t="s">
        <v>540</v>
      </c>
      <c r="AO16" s="104" t="s">
        <v>541</v>
      </c>
      <c r="AP16" s="104" t="s">
        <v>46</v>
      </c>
      <c r="AQ16" s="222" t="s">
        <v>528</v>
      </c>
      <c r="AR16" s="222" t="s">
        <v>529</v>
      </c>
      <c r="AS16" s="441"/>
      <c r="AT16" s="441"/>
      <c r="AU16" s="441"/>
      <c r="AV16" s="415"/>
      <c r="AW16" s="415"/>
      <c r="BA16" s="27"/>
    </row>
    <row r="17" spans="38:38" ht="14.5" x14ac:dyDescent="0.35">
      <c r="AL17" s="29"/>
    </row>
  </sheetData>
  <sheetProtection formatCells="0" insertRows="0" deleteRows="0"/>
  <mergeCells count="78">
    <mergeCell ref="C1:L1"/>
    <mergeCell ref="C2:L3"/>
    <mergeCell ref="U4:Y4"/>
    <mergeCell ref="A5:AK5"/>
    <mergeCell ref="A6:Q8"/>
    <mergeCell ref="R6:T8"/>
    <mergeCell ref="U6:AD8"/>
    <mergeCell ref="AE6:AK8"/>
    <mergeCell ref="L9:L10"/>
    <mergeCell ref="A9:A10"/>
    <mergeCell ref="B9:B10"/>
    <mergeCell ref="C9:C10"/>
    <mergeCell ref="D9:D10"/>
    <mergeCell ref="E9:E10"/>
    <mergeCell ref="F9:F10"/>
    <mergeCell ref="G9:G10"/>
    <mergeCell ref="H9:H10"/>
    <mergeCell ref="I9:I10"/>
    <mergeCell ref="J9:J10"/>
    <mergeCell ref="K9:K10"/>
    <mergeCell ref="AG9:AG10"/>
    <mergeCell ref="M9:N9"/>
    <mergeCell ref="O9:O10"/>
    <mergeCell ref="P9:P10"/>
    <mergeCell ref="Q9:Q10"/>
    <mergeCell ref="R9:R10"/>
    <mergeCell ref="S9:S10"/>
    <mergeCell ref="T9:T10"/>
    <mergeCell ref="U9:U10"/>
    <mergeCell ref="V9:AD9"/>
    <mergeCell ref="AE9:AE10"/>
    <mergeCell ref="AF9:AF10"/>
    <mergeCell ref="AH9:AH10"/>
    <mergeCell ref="AI9:AI10"/>
    <mergeCell ref="AJ9:AJ10"/>
    <mergeCell ref="AK9:AK10"/>
    <mergeCell ref="AL9:AR9"/>
    <mergeCell ref="AW9:AW11"/>
    <mergeCell ref="AL10:AL11"/>
    <mergeCell ref="AM10:AM11"/>
    <mergeCell ref="AN10:AN11"/>
    <mergeCell ref="AO10:AO11"/>
    <mergeCell ref="AQ10:AQ11"/>
    <mergeCell ref="AR10:AR11"/>
    <mergeCell ref="AS10:AS11"/>
    <mergeCell ref="AS9:AV9"/>
    <mergeCell ref="L12:L16"/>
    <mergeCell ref="A12:A16"/>
    <mergeCell ref="B12:B16"/>
    <mergeCell ref="C12:C16"/>
    <mergeCell ref="D12:D16"/>
    <mergeCell ref="E12:E16"/>
    <mergeCell ref="F12:F16"/>
    <mergeCell ref="G12:G16"/>
    <mergeCell ref="H12:H16"/>
    <mergeCell ref="I12:I16"/>
    <mergeCell ref="J12:J16"/>
    <mergeCell ref="K12:K16"/>
    <mergeCell ref="AI12:AI16"/>
    <mergeCell ref="M12:M16"/>
    <mergeCell ref="N12:N16"/>
    <mergeCell ref="O12:O16"/>
    <mergeCell ref="P12:P16"/>
    <mergeCell ref="Q12:Q16"/>
    <mergeCell ref="R12:R16"/>
    <mergeCell ref="S12:S16"/>
    <mergeCell ref="T12:T16"/>
    <mergeCell ref="U12:U14"/>
    <mergeCell ref="AE12:AE16"/>
    <mergeCell ref="AG12:AG16"/>
    <mergeCell ref="AV12:AV16"/>
    <mergeCell ref="AW12:AW16"/>
    <mergeCell ref="AJ12:AJ16"/>
    <mergeCell ref="AK12:AK16"/>
    <mergeCell ref="AL12:AL16"/>
    <mergeCell ref="AS12:AS16"/>
    <mergeCell ref="AT12:AT16"/>
    <mergeCell ref="AU12:AU16"/>
  </mergeCells>
  <dataValidations count="1">
    <dataValidation allowBlank="1" showErrorMessage="1" promptTitle="Lista desplegable" prompt="Seleccione una Opción" sqref="B9:B10" xr:uid="{E9392A8E-9E7E-4BAB-B154-3E636B2D6BD1}"/>
  </dataValidations>
  <pageMargins left="0.70866141732283472" right="0.70866141732283472" top="0.98425196850393704" bottom="0.74803149606299213" header="0.19685039370078741" footer="0.31496062992125984"/>
  <pageSetup paperSize="126" scale="50" orientation="landscape" r:id="rId1"/>
  <headerFooter>
    <oddHeader>&amp;L&amp;G&amp;C
MATRIZ DE IDENTIFICACIÓN Y SEGUIMIENTO A LOS 
RIESGOS INSTITUCIONALES&amp;R]</oddHeader>
    <oddFooter>&amp;R&amp;G
&amp;9SG-FM-043.V6</oddFooter>
  </headerFooter>
  <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122"/>
  <sheetViews>
    <sheetView showGridLines="0" topLeftCell="A52" zoomScale="70" zoomScaleNormal="70" workbookViewId="0">
      <selection activeCell="D85" sqref="D85"/>
    </sheetView>
  </sheetViews>
  <sheetFormatPr baseColWidth="10" defaultRowHeight="14.5" x14ac:dyDescent="0.35"/>
  <cols>
    <col min="3" max="3" width="10.90625" style="21"/>
    <col min="4" max="4" width="133.7265625" bestFit="1" customWidth="1"/>
    <col min="8" max="8" width="11.7265625" style="21" bestFit="1" customWidth="1"/>
    <col min="9" max="9" width="1.90625" style="21" bestFit="1" customWidth="1"/>
    <col min="10" max="10" width="17.453125" style="21" bestFit="1" customWidth="1"/>
    <col min="11" max="11" width="21.90625" style="21" customWidth="1"/>
    <col min="12" max="12" width="19.453125" style="21" customWidth="1"/>
    <col min="13" max="13" width="21.36328125" style="21" bestFit="1" customWidth="1"/>
    <col min="14" max="14" width="27.08984375" style="21" customWidth="1"/>
    <col min="15" max="15" width="29.453125" style="21" bestFit="1" customWidth="1"/>
    <col min="16" max="16" width="17.453125" style="21" customWidth="1"/>
    <col min="17" max="17" width="14.7265625" style="21" customWidth="1"/>
    <col min="18" max="18" width="15.08984375" customWidth="1"/>
    <col min="19" max="19" width="21.453125" bestFit="1" customWidth="1"/>
    <col min="22" max="22" width="12.90625" bestFit="1" customWidth="1"/>
    <col min="23" max="23" width="17.08984375" customWidth="1"/>
  </cols>
  <sheetData>
    <row r="1" spans="2:19" ht="15" thickBot="1" x14ac:dyDescent="0.4"/>
    <row r="2" spans="2:19" x14ac:dyDescent="0.35">
      <c r="B2" s="468" t="s">
        <v>102</v>
      </c>
      <c r="C2" s="469"/>
      <c r="D2" s="470"/>
    </row>
    <row r="3" spans="2:19" x14ac:dyDescent="0.35">
      <c r="B3" s="471"/>
      <c r="C3" s="472"/>
      <c r="D3" s="473"/>
    </row>
    <row r="4" spans="2:19" x14ac:dyDescent="0.35">
      <c r="B4" s="471"/>
      <c r="C4" s="472"/>
      <c r="D4" s="473"/>
    </row>
    <row r="5" spans="2:19" x14ac:dyDescent="0.35">
      <c r="B5" s="471"/>
      <c r="C5" s="472"/>
      <c r="D5" s="473"/>
    </row>
    <row r="6" spans="2:19" x14ac:dyDescent="0.35">
      <c r="B6" s="471"/>
      <c r="C6" s="472"/>
      <c r="D6" s="473"/>
    </row>
    <row r="7" spans="2:19" ht="15" thickBot="1" x14ac:dyDescent="0.4">
      <c r="B7" s="474"/>
      <c r="C7" s="475"/>
      <c r="D7" s="476"/>
      <c r="H7" s="479" t="s">
        <v>86</v>
      </c>
      <c r="I7" s="479"/>
      <c r="J7" s="479"/>
      <c r="K7" s="479"/>
      <c r="L7" s="479"/>
      <c r="M7" s="479"/>
      <c r="N7" s="479"/>
      <c r="O7" s="479"/>
    </row>
    <row r="8" spans="2:19" x14ac:dyDescent="0.35">
      <c r="H8" s="479"/>
      <c r="I8" s="479"/>
      <c r="J8" s="479"/>
      <c r="K8" s="479"/>
      <c r="L8" s="479"/>
      <c r="M8" s="479"/>
      <c r="N8" s="479"/>
      <c r="O8" s="479"/>
    </row>
    <row r="10" spans="2:19" ht="15" thickBot="1" x14ac:dyDescent="0.4"/>
    <row r="11" spans="2:19" x14ac:dyDescent="0.35">
      <c r="B11" s="483" t="s">
        <v>101</v>
      </c>
      <c r="D11" s="18" t="s">
        <v>52</v>
      </c>
      <c r="H11" s="477"/>
      <c r="I11" s="478"/>
      <c r="J11" s="477"/>
      <c r="K11" s="477"/>
      <c r="L11" s="478"/>
      <c r="M11" s="477"/>
      <c r="N11" s="477"/>
      <c r="O11" s="477"/>
      <c r="Q11" s="477"/>
      <c r="R11" s="477"/>
      <c r="S11" s="477"/>
    </row>
    <row r="12" spans="2:19" x14ac:dyDescent="0.35">
      <c r="B12" s="484"/>
      <c r="D12" t="s">
        <v>47</v>
      </c>
      <c r="H12" s="477"/>
      <c r="I12" s="478"/>
      <c r="J12" s="477"/>
      <c r="K12" s="477"/>
      <c r="L12" s="478"/>
      <c r="M12" s="477"/>
      <c r="N12" s="477"/>
      <c r="O12" s="477"/>
      <c r="Q12" s="477"/>
      <c r="R12" s="477"/>
      <c r="S12" s="477"/>
    </row>
    <row r="13" spans="2:19" x14ac:dyDescent="0.35">
      <c r="B13" s="484"/>
      <c r="D13" t="s">
        <v>48</v>
      </c>
      <c r="K13" s="41"/>
      <c r="L13" s="41"/>
      <c r="M13" s="41"/>
      <c r="N13" s="43"/>
      <c r="O13" s="43"/>
      <c r="R13" s="41"/>
      <c r="S13" s="43"/>
    </row>
    <row r="14" spans="2:19" x14ac:dyDescent="0.35">
      <c r="B14" s="484"/>
      <c r="D14" t="s">
        <v>49</v>
      </c>
      <c r="K14" s="41"/>
      <c r="L14" s="41"/>
      <c r="M14" s="41"/>
      <c r="N14" s="43"/>
      <c r="O14" s="43"/>
      <c r="R14" s="41"/>
      <c r="S14" s="43"/>
    </row>
    <row r="15" spans="2:19" x14ac:dyDescent="0.35">
      <c r="B15" s="484"/>
      <c r="D15" t="s">
        <v>50</v>
      </c>
      <c r="K15" s="41"/>
      <c r="L15" s="41"/>
      <c r="M15" s="42"/>
      <c r="N15" s="43"/>
      <c r="O15" s="43"/>
      <c r="R15" s="41"/>
      <c r="S15" s="43"/>
    </row>
    <row r="16" spans="2:19" x14ac:dyDescent="0.35">
      <c r="B16" s="484"/>
      <c r="D16" t="s">
        <v>51</v>
      </c>
      <c r="K16" s="41"/>
      <c r="L16" s="41"/>
      <c r="M16" s="42"/>
      <c r="N16" s="43"/>
      <c r="O16" s="43"/>
      <c r="Q16" s="44"/>
      <c r="R16" s="41"/>
      <c r="S16" s="43"/>
    </row>
    <row r="17" spans="2:23" x14ac:dyDescent="0.35">
      <c r="B17" s="484"/>
      <c r="K17" s="41"/>
      <c r="L17" s="41"/>
      <c r="M17" s="42"/>
      <c r="N17" s="43"/>
      <c r="O17" s="43"/>
      <c r="R17" s="41"/>
      <c r="S17" s="43"/>
    </row>
    <row r="18" spans="2:23" x14ac:dyDescent="0.35">
      <c r="B18" s="484"/>
      <c r="D18" s="18" t="s">
        <v>53</v>
      </c>
      <c r="K18" s="41"/>
      <c r="L18" s="41"/>
      <c r="M18" s="41"/>
      <c r="N18" s="43"/>
      <c r="O18" s="43"/>
      <c r="Q18"/>
    </row>
    <row r="19" spans="2:23" x14ac:dyDescent="0.35">
      <c r="B19" s="484"/>
      <c r="K19" s="41"/>
      <c r="L19" s="41"/>
      <c r="M19" s="41"/>
      <c r="N19" s="43"/>
      <c r="O19" s="43"/>
      <c r="Q19"/>
    </row>
    <row r="20" spans="2:23" x14ac:dyDescent="0.35">
      <c r="B20" s="484"/>
      <c r="C20" s="20">
        <v>1</v>
      </c>
      <c r="D20" t="s">
        <v>54</v>
      </c>
      <c r="K20" s="41"/>
      <c r="L20" s="41"/>
      <c r="M20" s="42"/>
      <c r="N20" s="43"/>
      <c r="O20" s="43"/>
      <c r="Q20"/>
    </row>
    <row r="21" spans="2:23" x14ac:dyDescent="0.35">
      <c r="B21" s="484"/>
      <c r="C21" s="20">
        <v>2</v>
      </c>
      <c r="D21" t="s">
        <v>55</v>
      </c>
      <c r="K21" s="41"/>
      <c r="L21" s="41"/>
      <c r="M21" s="42"/>
      <c r="N21" s="43"/>
      <c r="O21" s="43"/>
      <c r="Q21"/>
    </row>
    <row r="22" spans="2:23" x14ac:dyDescent="0.35">
      <c r="B22" s="484"/>
      <c r="C22" s="20">
        <v>3</v>
      </c>
      <c r="D22" t="s">
        <v>56</v>
      </c>
      <c r="K22" s="41"/>
      <c r="L22" s="41"/>
      <c r="M22" s="42"/>
      <c r="N22" s="43"/>
      <c r="O22" s="43"/>
      <c r="Q22"/>
      <c r="V22" s="477"/>
    </row>
    <row r="23" spans="2:23" x14ac:dyDescent="0.35">
      <c r="B23" s="484"/>
      <c r="C23" s="20">
        <v>4</v>
      </c>
      <c r="D23" s="19" t="s">
        <v>62</v>
      </c>
      <c r="K23" s="41"/>
      <c r="L23" s="41"/>
      <c r="M23" s="41"/>
      <c r="N23" s="43"/>
      <c r="O23" s="43"/>
      <c r="Q23" s="477"/>
      <c r="R23" s="477"/>
      <c r="U23" s="23"/>
      <c r="V23" s="477"/>
    </row>
    <row r="24" spans="2:23" x14ac:dyDescent="0.35">
      <c r="B24" s="484"/>
      <c r="C24" s="20">
        <v>5</v>
      </c>
      <c r="D24" t="s">
        <v>57</v>
      </c>
      <c r="K24" s="41"/>
      <c r="L24" s="41"/>
      <c r="M24" s="41"/>
      <c r="N24" s="43"/>
      <c r="O24" s="43"/>
      <c r="Q24" s="477"/>
      <c r="R24" s="477"/>
      <c r="U24" s="23"/>
      <c r="V24" s="21"/>
      <c r="W24" s="41"/>
    </row>
    <row r="25" spans="2:23" x14ac:dyDescent="0.35">
      <c r="B25" s="484"/>
      <c r="C25" s="20">
        <v>6</v>
      </c>
      <c r="D25" t="s">
        <v>58</v>
      </c>
      <c r="K25" s="41"/>
      <c r="L25" s="41"/>
      <c r="M25" s="42"/>
      <c r="N25" s="43"/>
      <c r="O25" s="43"/>
      <c r="R25" s="28"/>
      <c r="U25" s="23"/>
      <c r="V25" s="21"/>
      <c r="W25" s="41"/>
    </row>
    <row r="26" spans="2:23" x14ac:dyDescent="0.35">
      <c r="B26" s="484"/>
      <c r="C26" s="20">
        <v>7</v>
      </c>
      <c r="D26" t="s">
        <v>59</v>
      </c>
      <c r="K26" s="41"/>
      <c r="L26" s="41"/>
      <c r="M26" s="42"/>
      <c r="N26" s="43"/>
      <c r="O26" s="43"/>
      <c r="R26" s="28"/>
      <c r="U26" s="23"/>
      <c r="V26" s="21"/>
      <c r="W26" s="41"/>
    </row>
    <row r="27" spans="2:23" x14ac:dyDescent="0.35">
      <c r="B27" s="484"/>
      <c r="C27" s="20">
        <v>8</v>
      </c>
      <c r="D27" t="s">
        <v>60</v>
      </c>
      <c r="K27" s="41"/>
      <c r="L27" s="41"/>
      <c r="M27" s="42"/>
      <c r="N27" s="43"/>
      <c r="O27" s="43"/>
      <c r="R27" s="28"/>
      <c r="U27" s="23"/>
      <c r="V27" s="21"/>
      <c r="W27" s="41"/>
    </row>
    <row r="28" spans="2:23" x14ac:dyDescent="0.35">
      <c r="B28" s="484"/>
      <c r="C28" s="20">
        <v>9</v>
      </c>
      <c r="D28" s="19" t="s">
        <v>61</v>
      </c>
      <c r="H28" s="44"/>
      <c r="K28" s="41"/>
      <c r="L28" s="41"/>
      <c r="M28" s="41"/>
      <c r="N28" s="43"/>
      <c r="O28" s="43"/>
      <c r="Q28" s="44"/>
      <c r="R28" s="28"/>
      <c r="U28" s="23"/>
      <c r="V28" s="21"/>
      <c r="W28" s="41"/>
    </row>
    <row r="29" spans="2:23" x14ac:dyDescent="0.35">
      <c r="B29" s="484"/>
      <c r="C29" s="20">
        <v>10</v>
      </c>
      <c r="D29" t="s">
        <v>63</v>
      </c>
      <c r="H29" s="44"/>
      <c r="K29" s="41"/>
      <c r="L29" s="41"/>
      <c r="M29" s="41"/>
      <c r="N29" s="43"/>
      <c r="O29" s="43"/>
      <c r="R29" s="28"/>
      <c r="U29" s="23"/>
      <c r="V29" s="21"/>
      <c r="W29" s="41"/>
    </row>
    <row r="30" spans="2:23" x14ac:dyDescent="0.35">
      <c r="B30" s="484"/>
      <c r="C30" s="20">
        <v>11</v>
      </c>
      <c r="D30" s="19" t="s">
        <v>64</v>
      </c>
      <c r="H30" s="44"/>
      <c r="K30" s="41"/>
      <c r="L30" s="41"/>
      <c r="M30" s="42"/>
      <c r="N30" s="43"/>
      <c r="O30" s="43"/>
      <c r="Q30"/>
      <c r="U30" s="23"/>
      <c r="V30" s="21"/>
      <c r="W30" s="41"/>
    </row>
    <row r="31" spans="2:23" ht="15" thickBot="1" x14ac:dyDescent="0.4">
      <c r="B31" s="485"/>
      <c r="C31" s="20">
        <v>12</v>
      </c>
      <c r="D31" s="19" t="s">
        <v>65</v>
      </c>
      <c r="H31" s="44"/>
      <c r="K31" s="41"/>
      <c r="L31" s="41"/>
      <c r="M31" s="42"/>
      <c r="N31" s="43"/>
      <c r="O31" s="43"/>
      <c r="Q31"/>
      <c r="U31" s="23"/>
      <c r="V31" s="21"/>
      <c r="W31" s="41"/>
    </row>
    <row r="32" spans="2:23" x14ac:dyDescent="0.35">
      <c r="H32" s="44"/>
      <c r="K32" s="41"/>
      <c r="L32" s="41"/>
      <c r="M32" s="42"/>
      <c r="N32" s="43"/>
      <c r="O32" s="43"/>
      <c r="Q32" s="477"/>
      <c r="R32" s="477"/>
      <c r="U32" s="23"/>
      <c r="V32" s="21"/>
      <c r="W32" s="41"/>
    </row>
    <row r="33" spans="2:23" ht="15" thickBot="1" x14ac:dyDescent="0.4">
      <c r="K33" s="41"/>
      <c r="L33" s="41"/>
      <c r="M33" s="41"/>
      <c r="N33" s="43"/>
      <c r="O33" s="43"/>
      <c r="Q33" s="477"/>
      <c r="R33" s="477"/>
      <c r="U33" s="23"/>
      <c r="V33" s="21"/>
      <c r="W33" s="41"/>
    </row>
    <row r="34" spans="2:23" x14ac:dyDescent="0.35">
      <c r="B34" s="480" t="s">
        <v>100</v>
      </c>
      <c r="D34" s="18" t="s">
        <v>84</v>
      </c>
      <c r="K34" s="41"/>
      <c r="L34" s="41"/>
      <c r="M34" s="41"/>
      <c r="N34" s="43"/>
      <c r="O34" s="43"/>
      <c r="Q34" s="41"/>
      <c r="R34" s="28"/>
      <c r="U34" s="23"/>
      <c r="V34" s="21"/>
      <c r="W34" s="41"/>
    </row>
    <row r="35" spans="2:23" x14ac:dyDescent="0.35">
      <c r="B35" s="481"/>
      <c r="C35" s="21">
        <v>1</v>
      </c>
      <c r="D35" t="s">
        <v>80</v>
      </c>
      <c r="K35" s="41"/>
      <c r="L35" s="41"/>
      <c r="M35" s="42"/>
      <c r="N35" s="43"/>
      <c r="O35" s="43"/>
      <c r="Q35" s="41"/>
      <c r="R35" s="28"/>
      <c r="U35" s="23"/>
      <c r="V35" s="21"/>
      <c r="W35" s="41"/>
    </row>
    <row r="36" spans="2:23" x14ac:dyDescent="0.35">
      <c r="B36" s="481"/>
      <c r="C36" s="21">
        <v>2</v>
      </c>
      <c r="D36" t="s">
        <v>73</v>
      </c>
      <c r="K36" s="41"/>
      <c r="L36" s="41"/>
      <c r="M36" s="42"/>
      <c r="N36" s="43"/>
      <c r="O36" s="43"/>
      <c r="Q36" s="41"/>
      <c r="R36" s="28"/>
      <c r="U36" s="23"/>
      <c r="V36" s="21"/>
      <c r="W36" s="41"/>
    </row>
    <row r="37" spans="2:23" x14ac:dyDescent="0.35">
      <c r="B37" s="481"/>
      <c r="C37" s="21">
        <v>3</v>
      </c>
      <c r="D37" t="s">
        <v>81</v>
      </c>
      <c r="K37" s="41"/>
      <c r="L37" s="41"/>
      <c r="M37" s="42"/>
      <c r="N37" s="43"/>
      <c r="O37" s="43"/>
      <c r="Q37" s="41"/>
      <c r="R37" s="28"/>
      <c r="U37" s="23"/>
      <c r="V37" s="21"/>
      <c r="W37" s="41"/>
    </row>
    <row r="38" spans="2:23" x14ac:dyDescent="0.35">
      <c r="B38" s="481"/>
      <c r="C38" s="21">
        <v>4</v>
      </c>
      <c r="D38" t="s">
        <v>82</v>
      </c>
      <c r="Q38" s="41"/>
      <c r="R38" s="58"/>
      <c r="U38" s="23"/>
      <c r="V38" s="21"/>
      <c r="W38" s="41"/>
    </row>
    <row r="39" spans="2:23" x14ac:dyDescent="0.35">
      <c r="B39" s="481"/>
      <c r="C39" s="21">
        <v>5</v>
      </c>
      <c r="D39" t="s">
        <v>83</v>
      </c>
      <c r="U39" s="23"/>
      <c r="V39" s="21"/>
      <c r="W39" s="41"/>
    </row>
    <row r="40" spans="2:23" x14ac:dyDescent="0.35">
      <c r="B40" s="481"/>
      <c r="U40" s="23"/>
      <c r="V40" s="21"/>
      <c r="W40" s="41"/>
    </row>
    <row r="41" spans="2:23" x14ac:dyDescent="0.35">
      <c r="B41" s="481"/>
      <c r="U41" s="23"/>
      <c r="V41" s="21"/>
      <c r="W41" s="41"/>
    </row>
    <row r="42" spans="2:23" x14ac:dyDescent="0.35">
      <c r="B42" s="481"/>
      <c r="D42" s="18" t="s">
        <v>75</v>
      </c>
      <c r="U42" s="23"/>
      <c r="V42" s="21"/>
      <c r="W42" s="41"/>
    </row>
    <row r="43" spans="2:23" x14ac:dyDescent="0.35">
      <c r="B43" s="481"/>
      <c r="C43" s="21">
        <v>1</v>
      </c>
      <c r="D43" t="s">
        <v>73</v>
      </c>
      <c r="U43" s="23"/>
      <c r="V43" s="21"/>
      <c r="W43" s="41"/>
    </row>
    <row r="44" spans="2:23" x14ac:dyDescent="0.35">
      <c r="B44" s="481"/>
      <c r="C44" s="21">
        <v>2</v>
      </c>
      <c r="D44" t="s">
        <v>74</v>
      </c>
      <c r="U44" s="23"/>
      <c r="V44" s="21"/>
      <c r="W44" s="41"/>
    </row>
    <row r="45" spans="2:23" x14ac:dyDescent="0.35">
      <c r="B45" s="481"/>
      <c r="C45" s="21">
        <v>3</v>
      </c>
      <c r="D45" t="s">
        <v>76</v>
      </c>
      <c r="U45" s="23"/>
      <c r="V45" s="21"/>
      <c r="W45" s="41"/>
    </row>
    <row r="46" spans="2:23" x14ac:dyDescent="0.35">
      <c r="B46" s="481"/>
      <c r="C46" s="21">
        <v>4</v>
      </c>
      <c r="D46" t="s">
        <v>77</v>
      </c>
      <c r="U46" s="23"/>
      <c r="V46" s="21"/>
      <c r="W46" s="41"/>
    </row>
    <row r="47" spans="2:23" x14ac:dyDescent="0.35">
      <c r="B47" s="481"/>
      <c r="C47" s="21">
        <v>5</v>
      </c>
      <c r="D47" t="s">
        <v>78</v>
      </c>
      <c r="U47" s="23"/>
      <c r="V47" s="21"/>
      <c r="W47" s="41"/>
    </row>
    <row r="48" spans="2:23" x14ac:dyDescent="0.35">
      <c r="B48" s="481"/>
      <c r="U48" s="23"/>
      <c r="V48" s="21"/>
      <c r="W48" s="41"/>
    </row>
    <row r="49" spans="2:23" x14ac:dyDescent="0.35">
      <c r="B49" s="481"/>
      <c r="U49" s="23"/>
      <c r="V49" s="21"/>
      <c r="W49" s="41"/>
    </row>
    <row r="50" spans="2:23" x14ac:dyDescent="0.35">
      <c r="B50" s="481"/>
      <c r="D50" s="18" t="s">
        <v>79</v>
      </c>
      <c r="U50" s="23"/>
      <c r="V50" s="21"/>
      <c r="W50" s="41"/>
    </row>
    <row r="51" spans="2:23" x14ac:dyDescent="0.35">
      <c r="B51" s="481"/>
      <c r="C51" s="21">
        <v>1</v>
      </c>
      <c r="D51" t="s">
        <v>66</v>
      </c>
      <c r="U51" s="23"/>
      <c r="V51" s="21"/>
      <c r="W51" s="41"/>
    </row>
    <row r="52" spans="2:23" x14ac:dyDescent="0.35">
      <c r="B52" s="481"/>
      <c r="C52" s="21">
        <v>2</v>
      </c>
      <c r="D52" t="s">
        <v>67</v>
      </c>
      <c r="U52" s="23"/>
      <c r="V52" s="21"/>
      <c r="W52" s="41"/>
    </row>
    <row r="53" spans="2:23" ht="14.5" customHeight="1" x14ac:dyDescent="0.35">
      <c r="B53" s="481"/>
      <c r="C53" s="21">
        <v>3</v>
      </c>
      <c r="D53" t="s">
        <v>68</v>
      </c>
      <c r="H53" s="486" t="s">
        <v>112</v>
      </c>
      <c r="I53" s="486"/>
      <c r="J53" s="486"/>
      <c r="K53" s="486"/>
      <c r="L53" s="486"/>
      <c r="M53" s="486"/>
      <c r="N53" s="486"/>
      <c r="O53" s="486"/>
      <c r="P53" s="486"/>
      <c r="Q53" s="486"/>
      <c r="R53" s="486"/>
      <c r="S53" s="486"/>
      <c r="U53" s="23"/>
      <c r="V53" s="21"/>
      <c r="W53" s="41"/>
    </row>
    <row r="54" spans="2:23" ht="14.5" customHeight="1" x14ac:dyDescent="0.35">
      <c r="B54" s="481"/>
      <c r="C54" s="21">
        <v>4</v>
      </c>
      <c r="D54" t="s">
        <v>69</v>
      </c>
      <c r="H54" s="486"/>
      <c r="I54" s="486"/>
      <c r="J54" s="486"/>
      <c r="K54" s="486"/>
      <c r="L54" s="486"/>
      <c r="M54" s="486"/>
      <c r="N54" s="486"/>
      <c r="O54" s="486"/>
      <c r="P54" s="486"/>
      <c r="Q54" s="486"/>
      <c r="R54" s="486"/>
      <c r="S54" s="486"/>
      <c r="U54" s="23"/>
      <c r="V54" s="21"/>
      <c r="W54" s="41"/>
    </row>
    <row r="55" spans="2:23" x14ac:dyDescent="0.35">
      <c r="B55" s="481"/>
      <c r="C55" s="21">
        <v>5</v>
      </c>
      <c r="D55" t="s">
        <v>70</v>
      </c>
      <c r="U55" s="23"/>
      <c r="V55" s="21"/>
      <c r="W55" s="41"/>
    </row>
    <row r="56" spans="2:23" ht="21" x14ac:dyDescent="0.35">
      <c r="B56" s="481"/>
      <c r="C56" s="21">
        <v>6</v>
      </c>
      <c r="D56" s="19" t="s">
        <v>71</v>
      </c>
      <c r="J56" s="487" t="s">
        <v>153</v>
      </c>
      <c r="K56" s="487"/>
      <c r="L56" s="487"/>
      <c r="M56" s="487"/>
      <c r="N56" s="487"/>
      <c r="O56" s="487"/>
      <c r="U56" s="23"/>
      <c r="V56" s="21"/>
      <c r="W56" s="41"/>
    </row>
    <row r="57" spans="2:23" x14ac:dyDescent="0.35">
      <c r="B57" s="481"/>
      <c r="C57" s="21">
        <v>7</v>
      </c>
      <c r="D57" t="s">
        <v>72</v>
      </c>
      <c r="U57" s="23"/>
      <c r="V57" s="21"/>
      <c r="W57" s="41"/>
    </row>
    <row r="58" spans="2:23" x14ac:dyDescent="0.35">
      <c r="B58" s="481"/>
      <c r="J58" s="45" t="s">
        <v>15</v>
      </c>
      <c r="K58" s="45" t="s">
        <v>111</v>
      </c>
      <c r="L58" s="41"/>
      <c r="M58" s="42"/>
      <c r="N58" s="43"/>
      <c r="O58" s="43"/>
      <c r="U58" s="23"/>
      <c r="V58" s="21"/>
      <c r="W58" s="41"/>
    </row>
    <row r="59" spans="2:23" x14ac:dyDescent="0.35">
      <c r="B59" s="481"/>
      <c r="J59" s="21" t="s">
        <v>137</v>
      </c>
      <c r="K59" s="40" t="s">
        <v>147</v>
      </c>
      <c r="L59" s="41"/>
      <c r="M59" s="42"/>
      <c r="O59" s="43"/>
      <c r="U59" s="23"/>
      <c r="V59" s="21"/>
      <c r="W59" s="41"/>
    </row>
    <row r="60" spans="2:23" x14ac:dyDescent="0.35">
      <c r="B60" s="481"/>
      <c r="D60" s="18" t="s">
        <v>90</v>
      </c>
      <c r="E60" s="21" t="s">
        <v>15</v>
      </c>
      <c r="F60" s="21" t="s">
        <v>111</v>
      </c>
      <c r="J60" s="21" t="s">
        <v>138</v>
      </c>
      <c r="K60" s="40" t="s">
        <v>144</v>
      </c>
      <c r="L60" s="41"/>
      <c r="M60" s="42"/>
      <c r="O60" s="43"/>
      <c r="U60" s="23"/>
      <c r="V60" s="21"/>
      <c r="W60" s="41"/>
    </row>
    <row r="61" spans="2:23" x14ac:dyDescent="0.35">
      <c r="B61" s="481"/>
      <c r="C61" s="21">
        <v>1</v>
      </c>
      <c r="D61" s="22" t="s">
        <v>87</v>
      </c>
      <c r="E61" s="28">
        <v>0.25</v>
      </c>
      <c r="F61" s="21"/>
      <c r="J61" s="21" t="s">
        <v>139</v>
      </c>
      <c r="K61" s="40" t="s">
        <v>146</v>
      </c>
      <c r="L61" s="42"/>
      <c r="M61" s="42"/>
      <c r="O61" s="43"/>
      <c r="Q61" s="44"/>
      <c r="U61" s="23"/>
      <c r="V61" s="21"/>
      <c r="W61" s="41"/>
    </row>
    <row r="62" spans="2:23" x14ac:dyDescent="0.35">
      <c r="B62" s="481"/>
      <c r="C62" s="21">
        <v>2</v>
      </c>
      <c r="D62" t="s">
        <v>88</v>
      </c>
      <c r="E62" s="28">
        <v>0.15</v>
      </c>
      <c r="F62" s="21"/>
      <c r="J62" s="21" t="s">
        <v>140</v>
      </c>
      <c r="K62" s="40"/>
      <c r="L62" s="42"/>
      <c r="M62" s="42"/>
      <c r="O62" s="43"/>
      <c r="U62" s="23"/>
      <c r="V62" s="21"/>
      <c r="W62" s="41"/>
    </row>
    <row r="63" spans="2:23" x14ac:dyDescent="0.35">
      <c r="B63" s="481"/>
      <c r="C63" s="21">
        <v>3</v>
      </c>
      <c r="D63" t="s">
        <v>89</v>
      </c>
      <c r="E63" s="28">
        <v>0.1</v>
      </c>
      <c r="G63" s="23"/>
      <c r="J63" s="21" t="s">
        <v>141</v>
      </c>
      <c r="K63" s="40"/>
      <c r="L63" s="42"/>
      <c r="M63" s="42"/>
      <c r="O63" s="43"/>
      <c r="U63" s="23"/>
      <c r="V63" s="21"/>
      <c r="W63" s="41"/>
    </row>
    <row r="64" spans="2:23" x14ac:dyDescent="0.35">
      <c r="B64" s="481"/>
      <c r="K64" s="40"/>
      <c r="L64" s="42"/>
      <c r="M64" s="42"/>
      <c r="N64" s="43"/>
      <c r="O64" s="43"/>
      <c r="U64" s="23"/>
      <c r="V64" s="21"/>
      <c r="W64" s="41"/>
    </row>
    <row r="65" spans="2:23" x14ac:dyDescent="0.35">
      <c r="B65" s="481"/>
      <c r="D65" s="24" t="s">
        <v>94</v>
      </c>
      <c r="K65" s="40"/>
      <c r="L65" s="42"/>
      <c r="M65" s="42"/>
      <c r="N65" s="43"/>
      <c r="O65" s="43"/>
      <c r="U65" s="23"/>
      <c r="V65" s="21"/>
      <c r="W65" s="41"/>
    </row>
    <row r="66" spans="2:23" x14ac:dyDescent="0.35">
      <c r="B66" s="481"/>
      <c r="C66" s="21">
        <v>1</v>
      </c>
      <c r="D66" t="s">
        <v>91</v>
      </c>
      <c r="E66" s="23">
        <v>0.25</v>
      </c>
      <c r="K66" s="40"/>
      <c r="L66" s="42"/>
      <c r="M66" s="42"/>
      <c r="N66" s="43"/>
      <c r="O66" s="43"/>
      <c r="U66" s="23"/>
      <c r="V66" s="21"/>
      <c r="W66" s="41"/>
    </row>
    <row r="67" spans="2:23" x14ac:dyDescent="0.35">
      <c r="B67" s="481"/>
      <c r="C67" s="21">
        <v>2</v>
      </c>
      <c r="D67" t="s">
        <v>41</v>
      </c>
      <c r="E67" s="23">
        <v>0.15</v>
      </c>
      <c r="H67" s="44"/>
      <c r="K67" s="40"/>
      <c r="L67" s="42"/>
      <c r="M67" s="42"/>
      <c r="N67" s="43"/>
      <c r="O67" s="43"/>
      <c r="U67" s="23"/>
      <c r="V67" s="21"/>
      <c r="W67" s="41"/>
    </row>
    <row r="68" spans="2:23" x14ac:dyDescent="0.35">
      <c r="B68" s="481"/>
      <c r="H68" s="44"/>
      <c r="K68" s="40"/>
      <c r="L68" s="42"/>
      <c r="M68" s="42"/>
      <c r="N68" s="43"/>
      <c r="O68" s="43"/>
      <c r="U68" s="23"/>
      <c r="V68" s="21"/>
      <c r="W68" s="41"/>
    </row>
    <row r="69" spans="2:23" x14ac:dyDescent="0.35">
      <c r="B69" s="481"/>
      <c r="D69" s="24" t="s">
        <v>93</v>
      </c>
      <c r="H69" s="44"/>
      <c r="K69" s="40"/>
      <c r="L69" s="42"/>
      <c r="M69" s="42"/>
      <c r="N69" s="43"/>
      <c r="O69" s="43"/>
      <c r="U69" s="23"/>
      <c r="V69" s="21"/>
      <c r="W69" s="41"/>
    </row>
    <row r="70" spans="2:23" x14ac:dyDescent="0.35">
      <c r="B70" s="481"/>
      <c r="C70" s="21">
        <v>1</v>
      </c>
      <c r="D70" t="s">
        <v>42</v>
      </c>
      <c r="K70" s="40"/>
      <c r="L70" s="42"/>
      <c r="M70" s="42"/>
      <c r="N70" s="43"/>
      <c r="O70" s="43"/>
      <c r="U70" s="23"/>
      <c r="V70" s="21"/>
      <c r="W70" s="41"/>
    </row>
    <row r="71" spans="2:23" x14ac:dyDescent="0.35">
      <c r="B71" s="481"/>
      <c r="C71" s="21">
        <v>2</v>
      </c>
      <c r="D71" t="s">
        <v>92</v>
      </c>
      <c r="K71" s="40"/>
      <c r="L71" s="42"/>
      <c r="M71" s="42"/>
      <c r="N71" s="43"/>
      <c r="O71" s="43"/>
      <c r="U71" s="23"/>
      <c r="V71" s="21"/>
      <c r="W71" s="41"/>
    </row>
    <row r="72" spans="2:23" x14ac:dyDescent="0.35">
      <c r="B72" s="481"/>
      <c r="K72" s="40"/>
      <c r="L72" s="42"/>
      <c r="M72" s="42"/>
      <c r="N72" s="43"/>
      <c r="O72" s="43"/>
      <c r="U72" s="23"/>
      <c r="V72" s="21"/>
      <c r="W72" s="41"/>
    </row>
    <row r="73" spans="2:23" x14ac:dyDescent="0.35">
      <c r="B73" s="481"/>
      <c r="D73" s="24" t="s">
        <v>96</v>
      </c>
      <c r="U73" s="23"/>
      <c r="V73" s="21"/>
      <c r="W73" s="41"/>
    </row>
    <row r="74" spans="2:23" x14ac:dyDescent="0.35">
      <c r="B74" s="481"/>
      <c r="C74" s="21">
        <v>1</v>
      </c>
      <c r="D74" t="s">
        <v>95</v>
      </c>
      <c r="U74" s="23"/>
      <c r="V74" s="21"/>
      <c r="W74" s="41"/>
    </row>
    <row r="75" spans="2:23" x14ac:dyDescent="0.35">
      <c r="B75" s="481"/>
      <c r="C75" s="21">
        <v>2</v>
      </c>
      <c r="D75" t="s">
        <v>43</v>
      </c>
      <c r="U75" s="23"/>
      <c r="V75" s="21"/>
      <c r="W75" s="41"/>
    </row>
    <row r="76" spans="2:23" x14ac:dyDescent="0.35">
      <c r="B76" s="481"/>
      <c r="U76" s="23"/>
      <c r="V76" s="21"/>
      <c r="W76" s="41"/>
    </row>
    <row r="77" spans="2:23" x14ac:dyDescent="0.35">
      <c r="B77" s="481"/>
      <c r="D77" s="24" t="s">
        <v>97</v>
      </c>
      <c r="U77" s="23"/>
      <c r="V77" s="21"/>
      <c r="W77" s="41"/>
    </row>
    <row r="78" spans="2:23" ht="18" customHeight="1" x14ac:dyDescent="0.35">
      <c r="B78" s="481"/>
      <c r="C78" s="21">
        <v>1</v>
      </c>
      <c r="D78" t="s">
        <v>98</v>
      </c>
      <c r="U78" s="23"/>
      <c r="V78" s="21"/>
      <c r="W78" s="41"/>
    </row>
    <row r="79" spans="2:23" ht="15" thickBot="1" x14ac:dyDescent="0.4">
      <c r="B79" s="482"/>
      <c r="C79" s="21">
        <v>2</v>
      </c>
      <c r="D79" t="s">
        <v>99</v>
      </c>
      <c r="N79" s="53" t="s">
        <v>150</v>
      </c>
      <c r="U79" s="23"/>
      <c r="V79" s="21"/>
      <c r="W79" s="41"/>
    </row>
    <row r="80" spans="2:23" x14ac:dyDescent="0.35">
      <c r="N80" s="55" t="s">
        <v>142</v>
      </c>
      <c r="U80" s="23"/>
      <c r="V80" s="21"/>
      <c r="W80" s="41"/>
    </row>
    <row r="81" spans="4:23" x14ac:dyDescent="0.35">
      <c r="N81" s="54" t="s">
        <v>143</v>
      </c>
      <c r="U81" s="23"/>
      <c r="V81" s="21"/>
      <c r="W81" s="41"/>
    </row>
    <row r="82" spans="4:23" x14ac:dyDescent="0.35">
      <c r="N82" s="56" t="s">
        <v>144</v>
      </c>
      <c r="U82" s="23"/>
      <c r="V82" s="21"/>
      <c r="W82" s="41"/>
    </row>
    <row r="83" spans="4:23" x14ac:dyDescent="0.35">
      <c r="D83" s="24" t="s">
        <v>15</v>
      </c>
      <c r="N83" s="57" t="s">
        <v>145</v>
      </c>
      <c r="U83" s="23"/>
      <c r="V83" s="44"/>
      <c r="W83" s="41"/>
    </row>
    <row r="84" spans="4:23" x14ac:dyDescent="0.35">
      <c r="D84" t="s">
        <v>103</v>
      </c>
      <c r="U84" s="23"/>
      <c r="V84" s="44"/>
      <c r="W84" s="41"/>
    </row>
    <row r="85" spans="4:23" x14ac:dyDescent="0.35">
      <c r="D85" t="s">
        <v>104</v>
      </c>
      <c r="U85" s="23"/>
      <c r="V85" s="44"/>
      <c r="W85" s="41"/>
    </row>
    <row r="86" spans="4:23" x14ac:dyDescent="0.35">
      <c r="D86" t="s">
        <v>44</v>
      </c>
      <c r="N86" s="53" t="s">
        <v>29</v>
      </c>
      <c r="U86" s="23"/>
      <c r="V86" s="44"/>
      <c r="W86" s="41"/>
    </row>
    <row r="87" spans="4:23" x14ac:dyDescent="0.35">
      <c r="D87" t="s">
        <v>105</v>
      </c>
      <c r="N87" s="21" t="s">
        <v>152</v>
      </c>
      <c r="U87" s="23"/>
      <c r="V87" s="44"/>
      <c r="W87" s="41"/>
    </row>
    <row r="88" spans="4:23" x14ac:dyDescent="0.35">
      <c r="D88" t="s">
        <v>106</v>
      </c>
      <c r="N88" s="21" t="s">
        <v>151</v>
      </c>
      <c r="U88" s="23"/>
      <c r="V88" s="44"/>
      <c r="W88" s="41"/>
    </row>
    <row r="89" spans="4:23" x14ac:dyDescent="0.35">
      <c r="N89" s="21" t="s">
        <v>85</v>
      </c>
      <c r="U89" s="23"/>
      <c r="V89" s="44"/>
      <c r="W89" s="41"/>
    </row>
    <row r="90" spans="4:23" x14ac:dyDescent="0.35">
      <c r="D90" s="24" t="s">
        <v>111</v>
      </c>
      <c r="U90" s="23"/>
      <c r="V90" s="44"/>
      <c r="W90" s="41"/>
    </row>
    <row r="91" spans="4:23" x14ac:dyDescent="0.35">
      <c r="D91" t="s">
        <v>107</v>
      </c>
      <c r="U91" s="23"/>
      <c r="V91" s="44"/>
      <c r="W91" s="41"/>
    </row>
    <row r="92" spans="4:23" x14ac:dyDescent="0.35">
      <c r="D92" t="s">
        <v>45</v>
      </c>
      <c r="U92" s="23"/>
      <c r="V92" s="44"/>
      <c r="W92" s="41"/>
    </row>
    <row r="93" spans="4:23" x14ac:dyDescent="0.35">
      <c r="D93" t="s">
        <v>108</v>
      </c>
      <c r="U93" s="23"/>
      <c r="V93" s="44"/>
      <c r="W93" s="41"/>
    </row>
    <row r="94" spans="4:23" x14ac:dyDescent="0.35">
      <c r="D94" t="s">
        <v>109</v>
      </c>
      <c r="U94" s="23"/>
      <c r="V94" s="44"/>
      <c r="W94" s="41"/>
    </row>
    <row r="95" spans="4:23" x14ac:dyDescent="0.35">
      <c r="D95" t="s">
        <v>110</v>
      </c>
      <c r="U95" s="23"/>
      <c r="V95" s="44"/>
      <c r="W95" s="41"/>
    </row>
    <row r="96" spans="4:23" x14ac:dyDescent="0.35">
      <c r="U96" s="23"/>
      <c r="V96" s="44"/>
      <c r="W96" s="41"/>
    </row>
    <row r="97" spans="4:23" x14ac:dyDescent="0.35">
      <c r="U97" s="23"/>
      <c r="V97" s="44"/>
      <c r="W97" s="41"/>
    </row>
    <row r="98" spans="4:23" x14ac:dyDescent="0.35">
      <c r="D98" s="24" t="s">
        <v>118</v>
      </c>
      <c r="U98" s="23"/>
      <c r="V98" s="44"/>
      <c r="W98" s="41"/>
    </row>
    <row r="99" spans="4:23" x14ac:dyDescent="0.35">
      <c r="D99" t="s">
        <v>119</v>
      </c>
      <c r="Q99"/>
      <c r="U99" s="23"/>
      <c r="V99" s="44"/>
      <c r="W99" s="41"/>
    </row>
    <row r="100" spans="4:23" x14ac:dyDescent="0.35">
      <c r="D100" t="s">
        <v>120</v>
      </c>
      <c r="K100" s="477"/>
      <c r="L100" s="477"/>
      <c r="Q100"/>
      <c r="U100" s="23"/>
      <c r="V100" s="44"/>
      <c r="W100" s="41"/>
    </row>
    <row r="101" spans="4:23" x14ac:dyDescent="0.35">
      <c r="D101" t="s">
        <v>121</v>
      </c>
      <c r="K101" s="477"/>
      <c r="L101" s="477"/>
      <c r="Q101"/>
      <c r="U101" s="23"/>
      <c r="V101" s="44"/>
      <c r="W101" s="41"/>
    </row>
    <row r="102" spans="4:23" x14ac:dyDescent="0.35">
      <c r="D102" t="s">
        <v>46</v>
      </c>
      <c r="K102" s="43"/>
      <c r="L102" s="43"/>
      <c r="Q102"/>
      <c r="U102" s="23"/>
      <c r="V102" s="44"/>
      <c r="W102" s="41"/>
    </row>
    <row r="103" spans="4:23" ht="17.149999999999999" customHeight="1" x14ac:dyDescent="0.35">
      <c r="D103" t="s">
        <v>122</v>
      </c>
      <c r="K103" s="43"/>
      <c r="L103" s="43"/>
      <c r="Q103"/>
      <c r="U103" s="23"/>
      <c r="V103" s="21"/>
      <c r="W103" s="41"/>
    </row>
    <row r="104" spans="4:23" ht="16.5" customHeight="1" x14ac:dyDescent="0.35">
      <c r="D104" t="s">
        <v>123</v>
      </c>
      <c r="K104" s="43"/>
      <c r="L104" s="43"/>
      <c r="Q104"/>
      <c r="U104" s="23"/>
      <c r="V104" s="21"/>
      <c r="W104" s="41"/>
    </row>
    <row r="105" spans="4:23" ht="16.5" customHeight="1" x14ac:dyDescent="0.35">
      <c r="J105" s="488" t="s">
        <v>117</v>
      </c>
      <c r="K105" s="488"/>
      <c r="L105" s="488"/>
      <c r="M105" s="488"/>
      <c r="N105" s="488"/>
      <c r="O105" s="488"/>
      <c r="Q105"/>
      <c r="U105" s="23"/>
      <c r="V105" s="21"/>
      <c r="W105" s="41"/>
    </row>
    <row r="106" spans="4:23" ht="14.15" customHeight="1" x14ac:dyDescent="0.35">
      <c r="D106" s="24" t="s">
        <v>124</v>
      </c>
      <c r="K106" s="43"/>
      <c r="L106" s="43"/>
      <c r="Q106"/>
      <c r="U106" s="23"/>
      <c r="V106" s="21"/>
      <c r="W106" s="41"/>
    </row>
    <row r="107" spans="4:23" ht="23.15" customHeight="1" x14ac:dyDescent="0.35">
      <c r="Q107"/>
      <c r="U107" s="23"/>
      <c r="V107" s="21"/>
      <c r="W107" s="41"/>
    </row>
    <row r="108" spans="4:23" ht="18.649999999999999" customHeight="1" x14ac:dyDescent="0.35">
      <c r="D108" t="s">
        <v>125</v>
      </c>
      <c r="Q108"/>
      <c r="U108" s="23"/>
      <c r="V108" s="21"/>
      <c r="W108" s="41"/>
    </row>
    <row r="109" spans="4:23" ht="17.149999999999999" customHeight="1" x14ac:dyDescent="0.35">
      <c r="D109" t="s">
        <v>126</v>
      </c>
      <c r="Q109"/>
      <c r="U109" s="23"/>
      <c r="V109" s="21"/>
      <c r="W109" s="41"/>
    </row>
    <row r="110" spans="4:23" ht="18.649999999999999" customHeight="1" x14ac:dyDescent="0.35">
      <c r="N110"/>
      <c r="O110"/>
      <c r="P110"/>
      <c r="Q110"/>
      <c r="U110" s="23"/>
      <c r="V110" s="21"/>
      <c r="W110" s="41"/>
    </row>
    <row r="111" spans="4:23" x14ac:dyDescent="0.35">
      <c r="N111"/>
      <c r="O111"/>
      <c r="P111"/>
      <c r="U111" s="23"/>
      <c r="V111" s="21"/>
      <c r="W111" s="41"/>
    </row>
    <row r="112" spans="4:23" x14ac:dyDescent="0.35">
      <c r="N112"/>
      <c r="O112"/>
      <c r="P112"/>
      <c r="U112" s="23"/>
      <c r="V112" s="21"/>
      <c r="W112" s="41"/>
    </row>
    <row r="113" spans="14:23" x14ac:dyDescent="0.35">
      <c r="N113"/>
      <c r="O113"/>
      <c r="P113"/>
      <c r="U113" s="23"/>
      <c r="V113" s="21"/>
      <c r="W113" s="41"/>
    </row>
    <row r="114" spans="14:23" x14ac:dyDescent="0.35">
      <c r="N114"/>
      <c r="O114"/>
      <c r="P114"/>
      <c r="U114" s="23"/>
      <c r="V114" s="21"/>
      <c r="W114" s="41"/>
    </row>
    <row r="115" spans="14:23" x14ac:dyDescent="0.35">
      <c r="N115"/>
      <c r="O115"/>
      <c r="P115"/>
      <c r="U115" s="23"/>
      <c r="V115" s="21"/>
      <c r="W115" s="41"/>
    </row>
    <row r="116" spans="14:23" x14ac:dyDescent="0.35">
      <c r="N116"/>
      <c r="O116"/>
      <c r="P116"/>
      <c r="U116" s="23"/>
      <c r="V116" s="21"/>
      <c r="W116" s="41"/>
    </row>
    <row r="117" spans="14:23" x14ac:dyDescent="0.35">
      <c r="N117"/>
      <c r="O117"/>
      <c r="P117"/>
      <c r="U117" s="23"/>
      <c r="V117" s="21"/>
      <c r="W117" s="41"/>
    </row>
    <row r="118" spans="14:23" x14ac:dyDescent="0.35">
      <c r="N118"/>
      <c r="O118"/>
      <c r="P118"/>
      <c r="U118" s="23"/>
      <c r="V118" s="21"/>
      <c r="W118" s="41"/>
    </row>
    <row r="119" spans="14:23" x14ac:dyDescent="0.35">
      <c r="N119"/>
      <c r="O119"/>
      <c r="P119"/>
      <c r="U119" s="23"/>
      <c r="V119" s="21"/>
      <c r="W119" s="41"/>
    </row>
    <row r="120" spans="14:23" x14ac:dyDescent="0.35">
      <c r="N120"/>
      <c r="O120"/>
      <c r="P120"/>
      <c r="U120" s="23"/>
      <c r="V120" s="21"/>
      <c r="W120" s="41"/>
    </row>
    <row r="121" spans="14:23" x14ac:dyDescent="0.35">
      <c r="U121" s="23"/>
      <c r="V121" s="21"/>
      <c r="W121" s="41"/>
    </row>
    <row r="122" spans="14:23" x14ac:dyDescent="0.35">
      <c r="U122" s="23"/>
      <c r="V122" s="21"/>
      <c r="W122" s="41"/>
    </row>
  </sheetData>
  <mergeCells count="25">
    <mergeCell ref="J105:O105"/>
    <mergeCell ref="K100:K101"/>
    <mergeCell ref="L100:L101"/>
    <mergeCell ref="O11:O12"/>
    <mergeCell ref="Q23:Q24"/>
    <mergeCell ref="R23:R24"/>
    <mergeCell ref="V22:V23"/>
    <mergeCell ref="Q32:Q33"/>
    <mergeCell ref="R32:R33"/>
    <mergeCell ref="B34:B79"/>
    <mergeCell ref="B11:B31"/>
    <mergeCell ref="H53:S54"/>
    <mergeCell ref="J56:O56"/>
    <mergeCell ref="Q11:Q12"/>
    <mergeCell ref="R11:R12"/>
    <mergeCell ref="S11:S12"/>
    <mergeCell ref="B2:D7"/>
    <mergeCell ref="M11:M12"/>
    <mergeCell ref="N11:N12"/>
    <mergeCell ref="H11:H12"/>
    <mergeCell ref="I11:I12"/>
    <mergeCell ref="J11:J12"/>
    <mergeCell ref="K11:K12"/>
    <mergeCell ref="L11:L12"/>
    <mergeCell ref="H7:O8"/>
  </mergeCells>
  <phoneticPr fontId="34" type="noConversion"/>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1:G18"/>
  <sheetViews>
    <sheetView showGridLines="0" workbookViewId="0">
      <selection activeCell="E12" sqref="E12"/>
    </sheetView>
  </sheetViews>
  <sheetFormatPr baseColWidth="10" defaultRowHeight="14.5" x14ac:dyDescent="0.35"/>
  <cols>
    <col min="3" max="3" width="2.6328125" customWidth="1"/>
  </cols>
  <sheetData>
    <row r="11" spans="3:7" ht="30.65" customHeight="1" x14ac:dyDescent="0.35">
      <c r="C11" s="490" t="s">
        <v>15</v>
      </c>
      <c r="D11" s="49" t="s">
        <v>148</v>
      </c>
      <c r="E11" s="48"/>
      <c r="F11" s="48"/>
      <c r="G11" s="48"/>
    </row>
    <row r="12" spans="3:7" ht="25.5" customHeight="1" x14ac:dyDescent="0.35">
      <c r="C12" s="490"/>
      <c r="D12" s="50" t="s">
        <v>138</v>
      </c>
      <c r="E12" s="47"/>
      <c r="F12" s="48"/>
      <c r="G12" s="48"/>
    </row>
    <row r="13" spans="3:7" ht="29.15" customHeight="1" x14ac:dyDescent="0.35">
      <c r="C13" s="490"/>
      <c r="D13" s="50" t="s">
        <v>139</v>
      </c>
      <c r="E13" s="47"/>
      <c r="F13" s="48"/>
      <c r="G13" s="48"/>
    </row>
    <row r="14" spans="3:7" ht="26.5" customHeight="1" x14ac:dyDescent="0.35">
      <c r="C14" s="490"/>
      <c r="D14" s="50" t="s">
        <v>140</v>
      </c>
      <c r="E14" s="46"/>
      <c r="F14" s="47"/>
      <c r="G14" s="48"/>
    </row>
    <row r="15" spans="3:7" ht="35.15" customHeight="1" x14ac:dyDescent="0.35">
      <c r="C15" s="490"/>
      <c r="D15" s="50" t="s">
        <v>149</v>
      </c>
      <c r="E15" s="46"/>
      <c r="F15" s="47"/>
      <c r="G15" s="48"/>
    </row>
    <row r="16" spans="3:7" x14ac:dyDescent="0.35">
      <c r="D16" s="51"/>
      <c r="E16" s="52" t="s">
        <v>144</v>
      </c>
      <c r="F16" s="52" t="s">
        <v>146</v>
      </c>
      <c r="G16" s="52" t="s">
        <v>147</v>
      </c>
    </row>
    <row r="18" spans="5:7" x14ac:dyDescent="0.35">
      <c r="E18" s="489" t="s">
        <v>111</v>
      </c>
      <c r="F18" s="489"/>
      <c r="G18" s="489"/>
    </row>
  </sheetData>
  <mergeCells count="2">
    <mergeCell ref="E18:G18"/>
    <mergeCell ref="C11:C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Resumen</vt:lpstr>
      <vt:lpstr>Direccionamiento Estratégico</vt:lpstr>
      <vt:lpstr>Gestión de Apoyo</vt:lpstr>
      <vt:lpstr>Gestión Humana</vt:lpstr>
      <vt:lpstr>Operaciones Aéreas</vt:lpstr>
      <vt:lpstr>Inspección, Control y Gestión d</vt:lpstr>
      <vt:lpstr>Campos</vt:lpstr>
      <vt:lpstr>Hoja1</vt:lpstr>
      <vt:lpstr>'Operaciones Aéreas'!Área_de_impresión</vt:lpstr>
      <vt:lpstr>'Direccionamiento Estratégico'!Selección1</vt:lpstr>
      <vt:lpstr>'Gestión de Apoyo'!Selección1</vt:lpstr>
      <vt:lpstr>'Gestión Humana'!Selección1</vt:lpstr>
      <vt:lpstr>'Inspección, Control y Gestión d'!Selección1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Eduardo Bustos Dorado</dc:creator>
  <cp:lastModifiedBy>Oscar Eduardo Bustos Dorado</cp:lastModifiedBy>
  <cp:lastPrinted>2024-01-19T01:48:03Z</cp:lastPrinted>
  <dcterms:created xsi:type="dcterms:W3CDTF">2023-11-21T14:38:48Z</dcterms:created>
  <dcterms:modified xsi:type="dcterms:W3CDTF">2024-01-31T00:14:18Z</dcterms:modified>
</cp:coreProperties>
</file>